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dc3\UserShares\vanowak\My Documents\Board Meeting\Financials\2022\Budget\"/>
    </mc:Choice>
  </mc:AlternateContent>
  <xr:revisionPtr revIDLastSave="0" documentId="8_{83AAB713-B062-43B7-8727-A5BCF609A324}" xr6:coauthVersionLast="47" xr6:coauthVersionMax="47" xr10:uidLastSave="{00000000-0000-0000-0000-000000000000}"/>
  <bookViews>
    <workbookView xWindow="-108" yWindow="-108" windowWidth="23256" windowHeight="12576" xr2:uid="{0572B557-8C83-47A3-B247-E0B536858227}"/>
  </bookViews>
  <sheets>
    <sheet name="Detail" sheetId="1" r:id="rId1"/>
    <sheet name="Summ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2" l="1"/>
  <c r="N56" i="1"/>
  <c r="O9" i="2" l="1"/>
  <c r="O12" i="2"/>
  <c r="N19" i="2"/>
  <c r="M20" i="2"/>
  <c r="M24" i="2" s="1"/>
  <c r="L20" i="2"/>
  <c r="L23" i="2" s="1"/>
  <c r="K20" i="2"/>
  <c r="K24" i="2" s="1"/>
  <c r="J20" i="2"/>
  <c r="J24" i="2" s="1"/>
  <c r="I20" i="2"/>
  <c r="I24" i="2" s="1"/>
  <c r="G20" i="2"/>
  <c r="F20" i="2"/>
  <c r="E20" i="2"/>
  <c r="M16" i="2"/>
  <c r="L16" i="2"/>
  <c r="K16" i="2"/>
  <c r="J16" i="2"/>
  <c r="I16" i="2"/>
  <c r="H16" i="2"/>
  <c r="G16" i="2"/>
  <c r="F16" i="2"/>
  <c r="E16" i="2"/>
  <c r="M13" i="2"/>
  <c r="L13" i="2"/>
  <c r="K13" i="2"/>
  <c r="J13" i="2"/>
  <c r="I13" i="2"/>
  <c r="H13" i="2"/>
  <c r="G13" i="2"/>
  <c r="F13" i="2"/>
  <c r="E13" i="2"/>
  <c r="M10" i="2"/>
  <c r="L10" i="2"/>
  <c r="K10" i="2"/>
  <c r="M9" i="2"/>
  <c r="L9" i="2"/>
  <c r="K9" i="2"/>
  <c r="J9" i="2"/>
  <c r="I9" i="2"/>
  <c r="H9" i="2"/>
  <c r="G9" i="2"/>
  <c r="F9" i="2"/>
  <c r="E9" i="2"/>
  <c r="D9" i="2"/>
  <c r="M5" i="2"/>
  <c r="L5" i="2"/>
  <c r="K5" i="2"/>
  <c r="J5" i="2"/>
  <c r="I5" i="2"/>
  <c r="H5" i="2"/>
  <c r="G5" i="2"/>
  <c r="F5" i="2"/>
  <c r="E5" i="2"/>
  <c r="D5" i="2"/>
  <c r="M4" i="2"/>
  <c r="L4" i="2"/>
  <c r="K4" i="2"/>
  <c r="J4" i="2"/>
  <c r="I4" i="2"/>
  <c r="H4" i="2"/>
  <c r="G4" i="2"/>
  <c r="F4" i="2"/>
  <c r="E4" i="2"/>
  <c r="D4" i="2"/>
  <c r="C1" i="2"/>
  <c r="O80" i="1"/>
  <c r="O57" i="1"/>
  <c r="O59" i="1" s="1"/>
  <c r="O82" i="1" s="1"/>
  <c r="O83" i="1" s="1"/>
  <c r="I23" i="2" l="1"/>
  <c r="I25" i="2" s="1"/>
  <c r="K23" i="2"/>
  <c r="K25" i="2" s="1"/>
  <c r="O14" i="2"/>
  <c r="O18" i="2" s="1"/>
  <c r="F24" i="2"/>
  <c r="G24" i="2"/>
  <c r="J23" i="2"/>
  <c r="J25" i="2" s="1"/>
  <c r="N16" i="2"/>
  <c r="N9" i="2"/>
  <c r="M23" i="2"/>
  <c r="M25" i="2" s="1"/>
  <c r="L24" i="2"/>
  <c r="L25" i="2" s="1"/>
  <c r="E24" i="2"/>
  <c r="F79" i="1"/>
  <c r="E79" i="1"/>
  <c r="M78" i="1"/>
  <c r="L78" i="1"/>
  <c r="K78" i="1"/>
  <c r="J78" i="1"/>
  <c r="I78" i="1"/>
  <c r="H78" i="1"/>
  <c r="G78" i="1"/>
  <c r="F78" i="1"/>
  <c r="E78" i="1"/>
  <c r="M77" i="1"/>
  <c r="L77" i="1"/>
  <c r="K77" i="1"/>
  <c r="J77" i="1"/>
  <c r="I77" i="1"/>
  <c r="H77" i="1"/>
  <c r="G77" i="1"/>
  <c r="F77" i="1"/>
  <c r="E77" i="1"/>
  <c r="M76" i="1"/>
  <c r="L76" i="1"/>
  <c r="K76" i="1"/>
  <c r="J76" i="1"/>
  <c r="I76" i="1"/>
  <c r="H76" i="1"/>
  <c r="G76" i="1"/>
  <c r="F76" i="1"/>
  <c r="E76" i="1"/>
  <c r="M75" i="1"/>
  <c r="L75" i="1"/>
  <c r="K75" i="1"/>
  <c r="J75" i="1"/>
  <c r="I75" i="1"/>
  <c r="H75" i="1"/>
  <c r="G75" i="1"/>
  <c r="F75" i="1"/>
  <c r="E75" i="1"/>
  <c r="M74" i="1"/>
  <c r="L74" i="1"/>
  <c r="K74" i="1"/>
  <c r="J74" i="1"/>
  <c r="I74" i="1"/>
  <c r="H74" i="1"/>
  <c r="G74" i="1"/>
  <c r="F74" i="1"/>
  <c r="E74" i="1"/>
  <c r="M73" i="1"/>
  <c r="L73" i="1"/>
  <c r="K73" i="1"/>
  <c r="J73" i="1"/>
  <c r="I73" i="1"/>
  <c r="H73" i="1"/>
  <c r="G73" i="1"/>
  <c r="F73" i="1"/>
  <c r="E73" i="1"/>
  <c r="M72" i="1"/>
  <c r="L72" i="1"/>
  <c r="K72" i="1"/>
  <c r="J72" i="1"/>
  <c r="I72" i="1"/>
  <c r="H72" i="1"/>
  <c r="G72" i="1"/>
  <c r="F72" i="1"/>
  <c r="E72" i="1"/>
  <c r="M71" i="1"/>
  <c r="L71" i="1"/>
  <c r="K71" i="1"/>
  <c r="J71" i="1"/>
  <c r="I71" i="1"/>
  <c r="H71" i="1"/>
  <c r="G71" i="1"/>
  <c r="F71" i="1"/>
  <c r="E71" i="1"/>
  <c r="C71" i="1"/>
  <c r="N70" i="1"/>
  <c r="M70" i="1"/>
  <c r="L70" i="1"/>
  <c r="K70" i="1"/>
  <c r="J70" i="1"/>
  <c r="I70" i="1"/>
  <c r="H70" i="1"/>
  <c r="G70" i="1"/>
  <c r="F70" i="1"/>
  <c r="E70" i="1"/>
  <c r="M69" i="1"/>
  <c r="L69" i="1"/>
  <c r="K69" i="1"/>
  <c r="J69" i="1"/>
  <c r="I69" i="1"/>
  <c r="H69" i="1"/>
  <c r="G69" i="1"/>
  <c r="F69" i="1"/>
  <c r="E69" i="1"/>
  <c r="M68" i="1"/>
  <c r="L68" i="1"/>
  <c r="K68" i="1"/>
  <c r="J68" i="1"/>
  <c r="I68" i="1"/>
  <c r="H68" i="1"/>
  <c r="G68" i="1"/>
  <c r="F68" i="1"/>
  <c r="E68" i="1"/>
  <c r="M67" i="1"/>
  <c r="L67" i="1"/>
  <c r="J67" i="1"/>
  <c r="I67" i="1"/>
  <c r="H67" i="1"/>
  <c r="G67" i="1"/>
  <c r="F67" i="1"/>
  <c r="E67" i="1"/>
  <c r="M66" i="1"/>
  <c r="L66" i="1"/>
  <c r="K66" i="1"/>
  <c r="J66" i="1"/>
  <c r="I66" i="1"/>
  <c r="H66" i="1"/>
  <c r="G66" i="1"/>
  <c r="F66" i="1"/>
  <c r="E66" i="1"/>
  <c r="C66" i="1"/>
  <c r="M65" i="1"/>
  <c r="L65" i="1"/>
  <c r="K65" i="1"/>
  <c r="J65" i="1"/>
  <c r="I65" i="1"/>
  <c r="H65" i="1"/>
  <c r="G65" i="1"/>
  <c r="F65" i="1"/>
  <c r="E65" i="1"/>
  <c r="C65" i="1"/>
  <c r="M64" i="1"/>
  <c r="L64" i="1"/>
  <c r="K64" i="1"/>
  <c r="J64" i="1"/>
  <c r="I64" i="1"/>
  <c r="H64" i="1"/>
  <c r="G64" i="1"/>
  <c r="F64" i="1"/>
  <c r="E64" i="1"/>
  <c r="C64" i="1"/>
  <c r="M63" i="1"/>
  <c r="L63" i="1"/>
  <c r="K63" i="1"/>
  <c r="J63" i="1"/>
  <c r="I63" i="1"/>
  <c r="H63" i="1"/>
  <c r="G63" i="1"/>
  <c r="F63" i="1"/>
  <c r="E63" i="1"/>
  <c r="C63" i="1"/>
  <c r="M62" i="1"/>
  <c r="L62" i="1"/>
  <c r="K62" i="1"/>
  <c r="J62" i="1"/>
  <c r="I62" i="1"/>
  <c r="H62" i="1"/>
  <c r="G62" i="1"/>
  <c r="F62" i="1"/>
  <c r="E62" i="1"/>
  <c r="C62" i="1"/>
  <c r="L55" i="1"/>
  <c r="K55" i="1"/>
  <c r="J55" i="1"/>
  <c r="I55" i="1"/>
  <c r="H55" i="1"/>
  <c r="G55" i="1"/>
  <c r="F55" i="1"/>
  <c r="E55" i="1"/>
  <c r="D55" i="1"/>
  <c r="C55" i="1"/>
  <c r="M54" i="1"/>
  <c r="L54" i="1"/>
  <c r="K54" i="1"/>
  <c r="J54" i="1"/>
  <c r="I54" i="1"/>
  <c r="H54" i="1"/>
  <c r="G54" i="1"/>
  <c r="F54" i="1"/>
  <c r="E54" i="1"/>
  <c r="D54" i="1"/>
  <c r="M53" i="1"/>
  <c r="L53" i="1"/>
  <c r="K53" i="1"/>
  <c r="M52" i="1"/>
  <c r="L52" i="1"/>
  <c r="K52" i="1"/>
  <c r="J52" i="1"/>
  <c r="I52" i="1"/>
  <c r="H52" i="1"/>
  <c r="G52" i="1"/>
  <c r="F52" i="1"/>
  <c r="E52" i="1"/>
  <c r="D52" i="1"/>
  <c r="M51" i="1"/>
  <c r="L51" i="1"/>
  <c r="K51" i="1"/>
  <c r="J51" i="1"/>
  <c r="I51" i="1"/>
  <c r="H51" i="1"/>
  <c r="G51" i="1"/>
  <c r="F51" i="1"/>
  <c r="E51" i="1"/>
  <c r="D51" i="1"/>
  <c r="M50" i="1"/>
  <c r="L50" i="1"/>
  <c r="K50" i="1"/>
  <c r="J50" i="1"/>
  <c r="I50" i="1"/>
  <c r="H50" i="1"/>
  <c r="G50" i="1"/>
  <c r="F50" i="1"/>
  <c r="E50" i="1"/>
  <c r="D50" i="1"/>
  <c r="M49" i="1"/>
  <c r="L49" i="1"/>
  <c r="K49" i="1"/>
  <c r="J49" i="1"/>
  <c r="I49" i="1"/>
  <c r="H49" i="1"/>
  <c r="G49" i="1"/>
  <c r="F49" i="1"/>
  <c r="E49" i="1"/>
  <c r="D49" i="1"/>
  <c r="M48" i="1"/>
  <c r="L48" i="1"/>
  <c r="K48" i="1"/>
  <c r="J48" i="1"/>
  <c r="I48" i="1"/>
  <c r="H48" i="1"/>
  <c r="G48" i="1"/>
  <c r="F48" i="1"/>
  <c r="E48" i="1"/>
  <c r="D48" i="1"/>
  <c r="M47" i="1"/>
  <c r="L47" i="1"/>
  <c r="K47" i="1"/>
  <c r="J47" i="1"/>
  <c r="I47" i="1"/>
  <c r="H47" i="1"/>
  <c r="G47" i="1"/>
  <c r="F47" i="1"/>
  <c r="E47" i="1"/>
  <c r="D47" i="1"/>
  <c r="M46" i="1"/>
  <c r="L46" i="1"/>
  <c r="K46" i="1"/>
  <c r="J46" i="1"/>
  <c r="I46" i="1"/>
  <c r="H46" i="1"/>
  <c r="G46" i="1"/>
  <c r="F46" i="1"/>
  <c r="E46" i="1"/>
  <c r="D46" i="1"/>
  <c r="M45" i="1"/>
  <c r="L45" i="1"/>
  <c r="K45" i="1"/>
  <c r="J45" i="1"/>
  <c r="I45" i="1"/>
  <c r="H45" i="1"/>
  <c r="G45" i="1"/>
  <c r="F45" i="1"/>
  <c r="E45" i="1"/>
  <c r="D45" i="1"/>
  <c r="M44" i="1"/>
  <c r="L44" i="1"/>
  <c r="K44" i="1"/>
  <c r="J44" i="1"/>
  <c r="I44" i="1"/>
  <c r="H44" i="1"/>
  <c r="G44" i="1"/>
  <c r="F44" i="1"/>
  <c r="E44" i="1"/>
  <c r="D44" i="1"/>
  <c r="M43" i="1"/>
  <c r="L43" i="1"/>
  <c r="K43" i="1"/>
  <c r="J43" i="1"/>
  <c r="I43" i="1"/>
  <c r="H43" i="1"/>
  <c r="G43" i="1"/>
  <c r="F43" i="1"/>
  <c r="E43" i="1"/>
  <c r="D43" i="1"/>
  <c r="M42" i="1"/>
  <c r="L42" i="1"/>
  <c r="K42" i="1"/>
  <c r="J42" i="1"/>
  <c r="I42" i="1"/>
  <c r="H42" i="1"/>
  <c r="G42" i="1"/>
  <c r="F42" i="1"/>
  <c r="E42" i="1"/>
  <c r="D42" i="1"/>
  <c r="M41" i="1"/>
  <c r="L41" i="1"/>
  <c r="K41" i="1"/>
  <c r="J41" i="1"/>
  <c r="I41" i="1"/>
  <c r="H41" i="1"/>
  <c r="G41" i="1"/>
  <c r="F41" i="1"/>
  <c r="E41" i="1"/>
  <c r="D41" i="1"/>
  <c r="M40" i="1"/>
  <c r="L40" i="1"/>
  <c r="K40" i="1"/>
  <c r="J40" i="1"/>
  <c r="I40" i="1"/>
  <c r="H40" i="1"/>
  <c r="G40" i="1"/>
  <c r="F40" i="1"/>
  <c r="E40" i="1"/>
  <c r="D40" i="1"/>
  <c r="M39" i="1"/>
  <c r="L39" i="1"/>
  <c r="K39" i="1"/>
  <c r="J39" i="1"/>
  <c r="I39" i="1"/>
  <c r="H39" i="1"/>
  <c r="G39" i="1"/>
  <c r="F39" i="1"/>
  <c r="E39" i="1"/>
  <c r="D39" i="1"/>
  <c r="M38" i="1"/>
  <c r="L38" i="1"/>
  <c r="K38" i="1"/>
  <c r="J38" i="1"/>
  <c r="I38" i="1"/>
  <c r="H38" i="1"/>
  <c r="G38" i="1"/>
  <c r="F38" i="1"/>
  <c r="E38" i="1"/>
  <c r="D38" i="1"/>
  <c r="M37" i="1"/>
  <c r="L37" i="1"/>
  <c r="K37" i="1"/>
  <c r="J37" i="1"/>
  <c r="I37" i="1"/>
  <c r="H37" i="1"/>
  <c r="G37" i="1"/>
  <c r="F37" i="1"/>
  <c r="E37" i="1"/>
  <c r="D37" i="1"/>
  <c r="M36" i="1"/>
  <c r="L36" i="1"/>
  <c r="K36" i="1"/>
  <c r="J36" i="1"/>
  <c r="I36" i="1"/>
  <c r="H36" i="1"/>
  <c r="G36" i="1"/>
  <c r="F36" i="1"/>
  <c r="E36" i="1"/>
  <c r="D36" i="1"/>
  <c r="M35" i="1"/>
  <c r="L35" i="1"/>
  <c r="K35" i="1"/>
  <c r="J35" i="1"/>
  <c r="I35" i="1"/>
  <c r="H35" i="1"/>
  <c r="G35" i="1"/>
  <c r="F35" i="1"/>
  <c r="E35" i="1"/>
  <c r="D35" i="1"/>
  <c r="M34" i="1"/>
  <c r="L34" i="1"/>
  <c r="K34" i="1"/>
  <c r="J34" i="1"/>
  <c r="I34" i="1"/>
  <c r="H34" i="1"/>
  <c r="G34" i="1"/>
  <c r="F34" i="1"/>
  <c r="E34" i="1"/>
  <c r="D34" i="1"/>
  <c r="M33" i="1"/>
  <c r="L33" i="1"/>
  <c r="K33" i="1"/>
  <c r="J33" i="1"/>
  <c r="I33" i="1"/>
  <c r="H33" i="1"/>
  <c r="G33" i="1"/>
  <c r="F33" i="1"/>
  <c r="E33" i="1"/>
  <c r="D33" i="1"/>
  <c r="M32" i="1"/>
  <c r="L32" i="1"/>
  <c r="K32" i="1"/>
  <c r="J32" i="1"/>
  <c r="I32" i="1"/>
  <c r="H32" i="1"/>
  <c r="G32" i="1"/>
  <c r="F32" i="1"/>
  <c r="E32" i="1"/>
  <c r="D32" i="1"/>
  <c r="M31" i="1"/>
  <c r="L31" i="1"/>
  <c r="K31" i="1"/>
  <c r="J31" i="1"/>
  <c r="I31" i="1"/>
  <c r="H31" i="1"/>
  <c r="G31" i="1"/>
  <c r="F31" i="1"/>
  <c r="E31" i="1"/>
  <c r="D31" i="1"/>
  <c r="M30" i="1"/>
  <c r="L30" i="1"/>
  <c r="K30" i="1"/>
  <c r="J30" i="1"/>
  <c r="I30" i="1"/>
  <c r="H30" i="1"/>
  <c r="G30" i="1"/>
  <c r="F30" i="1"/>
  <c r="E30" i="1"/>
  <c r="D30" i="1"/>
  <c r="M29" i="1"/>
  <c r="L29" i="1"/>
  <c r="K29" i="1"/>
  <c r="J29" i="1"/>
  <c r="I29" i="1"/>
  <c r="H29" i="1"/>
  <c r="G29" i="1"/>
  <c r="F29" i="1"/>
  <c r="E29" i="1"/>
  <c r="D29" i="1"/>
  <c r="M28" i="1"/>
  <c r="L28" i="1"/>
  <c r="K28" i="1"/>
  <c r="J28" i="1"/>
  <c r="I28" i="1"/>
  <c r="H28" i="1"/>
  <c r="G28" i="1"/>
  <c r="F28" i="1"/>
  <c r="E28" i="1"/>
  <c r="D28" i="1"/>
  <c r="M26" i="1"/>
  <c r="L26" i="1"/>
  <c r="K26" i="1"/>
  <c r="J26" i="1"/>
  <c r="I26" i="1"/>
  <c r="H26" i="1"/>
  <c r="G26" i="1"/>
  <c r="F26" i="1"/>
  <c r="E26" i="1"/>
  <c r="D26" i="1"/>
  <c r="M25" i="1"/>
  <c r="L25" i="1"/>
  <c r="K25" i="1"/>
  <c r="J25" i="1"/>
  <c r="I25" i="1"/>
  <c r="H25" i="1"/>
  <c r="G25" i="1"/>
  <c r="F25" i="1"/>
  <c r="E25" i="1"/>
  <c r="D25" i="1"/>
  <c r="M24" i="1"/>
  <c r="L24" i="1"/>
  <c r="K24" i="1"/>
  <c r="J24" i="1"/>
  <c r="I24" i="1"/>
  <c r="H24" i="1"/>
  <c r="G24" i="1"/>
  <c r="F24" i="1"/>
  <c r="E24" i="1"/>
  <c r="D24" i="1"/>
  <c r="M23" i="1"/>
  <c r="L23" i="1"/>
  <c r="K23" i="1"/>
  <c r="J23" i="1"/>
  <c r="I23" i="1"/>
  <c r="H23" i="1"/>
  <c r="G23" i="1"/>
  <c r="F23" i="1"/>
  <c r="E23" i="1"/>
  <c r="D23" i="1"/>
  <c r="M22" i="1"/>
  <c r="L22" i="1"/>
  <c r="K22" i="1"/>
  <c r="J22" i="1"/>
  <c r="I22" i="1"/>
  <c r="H22" i="1"/>
  <c r="G22" i="1"/>
  <c r="F22" i="1"/>
  <c r="E22" i="1"/>
  <c r="D22" i="1"/>
  <c r="M21" i="1"/>
  <c r="L21" i="1"/>
  <c r="K21" i="1"/>
  <c r="J21" i="1"/>
  <c r="I21" i="1"/>
  <c r="H21" i="1"/>
  <c r="G21" i="1"/>
  <c r="F21" i="1"/>
  <c r="E21" i="1"/>
  <c r="D21" i="1"/>
  <c r="M20" i="1"/>
  <c r="L20" i="1"/>
  <c r="K20" i="1"/>
  <c r="J20" i="1"/>
  <c r="I20" i="1"/>
  <c r="H20" i="1"/>
  <c r="G20" i="1"/>
  <c r="F20" i="1"/>
  <c r="E20" i="1"/>
  <c r="D20" i="1"/>
  <c r="M19" i="1"/>
  <c r="L19" i="1"/>
  <c r="K19" i="1"/>
  <c r="J19" i="1"/>
  <c r="I19" i="1"/>
  <c r="H19" i="1"/>
  <c r="G19" i="1"/>
  <c r="F19" i="1"/>
  <c r="E19" i="1"/>
  <c r="D19" i="1"/>
  <c r="M18" i="1"/>
  <c r="L18" i="1"/>
  <c r="K18" i="1"/>
  <c r="J18" i="1"/>
  <c r="I18" i="1"/>
  <c r="H18" i="1"/>
  <c r="G18" i="1"/>
  <c r="F18" i="1"/>
  <c r="E18" i="1"/>
  <c r="D18" i="1"/>
  <c r="M17" i="1"/>
  <c r="L17" i="1"/>
  <c r="K17" i="1"/>
  <c r="J17" i="1"/>
  <c r="I17" i="1"/>
  <c r="H17" i="1"/>
  <c r="G17" i="1"/>
  <c r="F17" i="1"/>
  <c r="E17" i="1"/>
  <c r="D17" i="1"/>
  <c r="M15" i="1"/>
  <c r="L15" i="1"/>
  <c r="K15" i="1"/>
  <c r="J14" i="1"/>
  <c r="I14" i="1"/>
  <c r="H14" i="1"/>
  <c r="G14" i="1"/>
  <c r="F14" i="1"/>
  <c r="E14" i="1"/>
  <c r="D14" i="1"/>
  <c r="C14" i="1"/>
  <c r="C13" i="1"/>
  <c r="J12" i="1"/>
  <c r="I12" i="1"/>
  <c r="H12" i="1"/>
  <c r="G12" i="1"/>
  <c r="F12" i="1"/>
  <c r="E12" i="1"/>
  <c r="D12" i="1"/>
  <c r="C12" i="1"/>
  <c r="C11" i="1"/>
  <c r="J10" i="1"/>
  <c r="I10" i="1"/>
  <c r="H10" i="1"/>
  <c r="G10" i="1"/>
  <c r="F10" i="1"/>
  <c r="E10" i="1"/>
  <c r="D10" i="1"/>
  <c r="C10" i="1"/>
  <c r="C9" i="1"/>
  <c r="C8" i="1"/>
  <c r="M5" i="1"/>
  <c r="L5" i="1"/>
  <c r="K5" i="1"/>
  <c r="J5" i="1"/>
  <c r="I5" i="1"/>
  <c r="H5" i="1"/>
  <c r="G5" i="1"/>
  <c r="F5" i="1"/>
  <c r="E5" i="1"/>
  <c r="D5" i="1"/>
  <c r="M4" i="1"/>
  <c r="L4" i="1"/>
  <c r="K4" i="1"/>
  <c r="J4" i="1"/>
  <c r="I4" i="1"/>
  <c r="H4" i="1"/>
  <c r="G4" i="1"/>
  <c r="F4" i="1"/>
  <c r="E4" i="1"/>
  <c r="D4" i="1"/>
  <c r="E2" i="1"/>
  <c r="N19" i="1" l="1"/>
  <c r="J80" i="1"/>
  <c r="H80" i="1"/>
  <c r="N78" i="1"/>
  <c r="N74" i="1"/>
  <c r="N30" i="1"/>
  <c r="N38" i="1"/>
  <c r="N26" i="1"/>
  <c r="N43" i="1"/>
  <c r="N77" i="1"/>
  <c r="N45" i="1"/>
  <c r="N49" i="1"/>
  <c r="N63" i="1"/>
  <c r="N69" i="1"/>
  <c r="N75" i="1"/>
  <c r="N18" i="1"/>
  <c r="N22" i="1"/>
  <c r="N53" i="1"/>
  <c r="N64" i="1"/>
  <c r="N76" i="1"/>
  <c r="K80" i="1"/>
  <c r="N20" i="1"/>
  <c r="N23" i="1"/>
  <c r="N24" i="1"/>
  <c r="N47" i="1"/>
  <c r="N50" i="1"/>
  <c r="L80" i="1"/>
  <c r="N65" i="1"/>
  <c r="N72" i="1"/>
  <c r="N39" i="1"/>
  <c r="N46" i="1"/>
  <c r="N54" i="1"/>
  <c r="N71" i="1"/>
  <c r="N17" i="1"/>
  <c r="N28" i="1"/>
  <c r="N31" i="1"/>
  <c r="N32" i="1"/>
  <c r="N35" i="1"/>
  <c r="N36" i="1"/>
  <c r="N40" i="1"/>
  <c r="E80" i="1"/>
  <c r="M80" i="1"/>
  <c r="N73" i="1"/>
  <c r="N79" i="1"/>
  <c r="N21" i="1"/>
  <c r="N25" i="1"/>
  <c r="N34" i="1"/>
  <c r="N42" i="1"/>
  <c r="N44" i="1"/>
  <c r="N48" i="1"/>
  <c r="N51" i="1"/>
  <c r="N52" i="1"/>
  <c r="N66" i="1"/>
  <c r="N67" i="1"/>
  <c r="N68" i="1"/>
  <c r="N29" i="1"/>
  <c r="N33" i="1"/>
  <c r="N37" i="1"/>
  <c r="N41" i="1"/>
  <c r="G80" i="1"/>
  <c r="I80" i="1"/>
  <c r="N62" i="1"/>
  <c r="F80" i="1"/>
  <c r="N80" i="1" l="1"/>
  <c r="H20" i="2" l="1"/>
  <c r="N20" i="2" l="1"/>
  <c r="H24" i="2"/>
  <c r="M7" i="2" l="1"/>
  <c r="M7" i="1"/>
  <c r="L7" i="2"/>
  <c r="L7" i="1"/>
  <c r="E7" i="2"/>
  <c r="E7" i="1"/>
  <c r="F7" i="2"/>
  <c r="F7" i="1"/>
  <c r="F15" i="1" s="1"/>
  <c r="F9" i="1"/>
  <c r="F11" i="1"/>
  <c r="E11" i="1"/>
  <c r="E9" i="1"/>
  <c r="E13" i="1" l="1"/>
  <c r="K8" i="2"/>
  <c r="K8" i="1"/>
  <c r="M12" i="1"/>
  <c r="E15" i="1"/>
  <c r="L12" i="1"/>
  <c r="K12" i="1"/>
  <c r="M10" i="1"/>
  <c r="H9" i="1"/>
  <c r="H7" i="2"/>
  <c r="H7" i="1"/>
  <c r="K10" i="1"/>
  <c r="K14" i="1"/>
  <c r="M13" i="1"/>
  <c r="I7" i="2"/>
  <c r="I7" i="1"/>
  <c r="L14" i="1"/>
  <c r="L8" i="2"/>
  <c r="L8" i="1"/>
  <c r="F8" i="2"/>
  <c r="F8" i="1"/>
  <c r="L13" i="1"/>
  <c r="M14" i="1"/>
  <c r="L11" i="1"/>
  <c r="K11" i="1"/>
  <c r="M11" i="1"/>
  <c r="F13" i="1"/>
  <c r="K7" i="2"/>
  <c r="K7" i="1"/>
  <c r="L10" i="1"/>
  <c r="M8" i="2"/>
  <c r="M8" i="1"/>
  <c r="J7" i="2"/>
  <c r="J7" i="1"/>
  <c r="L9" i="1"/>
  <c r="K9" i="1"/>
  <c r="M9" i="1"/>
  <c r="K13" i="1"/>
  <c r="G7" i="2"/>
  <c r="G7" i="1"/>
  <c r="E8" i="2"/>
  <c r="E8" i="1"/>
  <c r="I9" i="1"/>
  <c r="I13" i="1" l="1"/>
  <c r="H11" i="1"/>
  <c r="N10" i="1"/>
  <c r="I10" i="2"/>
  <c r="G9" i="1"/>
  <c r="G15" i="1"/>
  <c r="I15" i="1"/>
  <c r="M16" i="1"/>
  <c r="N16" i="1" s="1"/>
  <c r="I11" i="1"/>
  <c r="G11" i="1"/>
  <c r="H15" i="1"/>
  <c r="N12" i="1"/>
  <c r="J9" i="1"/>
  <c r="G13" i="1"/>
  <c r="F10" i="2"/>
  <c r="J15" i="1"/>
  <c r="H13" i="1"/>
  <c r="E10" i="2"/>
  <c r="J13" i="1"/>
  <c r="I8" i="2"/>
  <c r="I8" i="1"/>
  <c r="H8" i="2"/>
  <c r="H8" i="1"/>
  <c r="G8" i="2"/>
  <c r="G8" i="1"/>
  <c r="N14" i="1"/>
  <c r="J8" i="2"/>
  <c r="J8" i="1"/>
  <c r="J11" i="1"/>
  <c r="G10" i="2" l="1"/>
  <c r="H10" i="2"/>
  <c r="J10" i="2"/>
  <c r="D7" i="2" l="1"/>
  <c r="D7" i="1"/>
  <c r="D13" i="1"/>
  <c r="N13" i="1" s="1"/>
  <c r="D11" i="1"/>
  <c r="N11" i="1" s="1"/>
  <c r="D9" i="1"/>
  <c r="N9" i="1" s="1"/>
  <c r="D8" i="2" l="1"/>
  <c r="N8" i="2" s="1"/>
  <c r="D8" i="1"/>
  <c r="N8" i="1" s="1"/>
  <c r="D15" i="1"/>
  <c r="N15" i="1" s="1"/>
  <c r="N7" i="1"/>
  <c r="N7" i="2"/>
  <c r="D10" i="2"/>
  <c r="N10" i="2" s="1"/>
  <c r="J27" i="1" l="1"/>
  <c r="J57" i="1" s="1"/>
  <c r="H27" i="1"/>
  <c r="H57" i="1" s="1"/>
  <c r="L27" i="1" l="1"/>
  <c r="L57" i="1" s="1"/>
  <c r="F27" i="1"/>
  <c r="F57" i="1" s="1"/>
  <c r="D27" i="1"/>
  <c r="K27" i="1"/>
  <c r="K57" i="1" s="1"/>
  <c r="M27" i="1"/>
  <c r="G27" i="1"/>
  <c r="G57" i="1" s="1"/>
  <c r="I27" i="1"/>
  <c r="I57" i="1" s="1"/>
  <c r="E27" i="1"/>
  <c r="E57" i="1" s="1"/>
  <c r="F11" i="2"/>
  <c r="F12" i="2" s="1"/>
  <c r="F14" i="2" s="1"/>
  <c r="J11" i="2"/>
  <c r="J12" i="2" s="1"/>
  <c r="J14" i="2" s="1"/>
  <c r="J18" i="2" s="1"/>
  <c r="H11" i="2"/>
  <c r="H12" i="2" s="1"/>
  <c r="H14" i="2" s="1"/>
  <c r="I11" i="2"/>
  <c r="I12" i="2" s="1"/>
  <c r="I14" i="2" s="1"/>
  <c r="I18" i="2" s="1"/>
  <c r="K11" i="2"/>
  <c r="K12" i="2" s="1"/>
  <c r="K14" i="2" s="1"/>
  <c r="K18" i="2" s="1"/>
  <c r="G11" i="2"/>
  <c r="G12" i="2" s="1"/>
  <c r="G14" i="2" s="1"/>
  <c r="E11" i="2"/>
  <c r="E12" i="2" s="1"/>
  <c r="E14" i="2" s="1"/>
  <c r="D11" i="2"/>
  <c r="L11" i="2"/>
  <c r="L12" i="2" s="1"/>
  <c r="L14" i="2" s="1"/>
  <c r="L18" i="2" s="1"/>
  <c r="E23" i="2" l="1"/>
  <c r="E25" i="2" s="1"/>
  <c r="E18" i="2"/>
  <c r="N27" i="1"/>
  <c r="D57" i="1"/>
  <c r="H23" i="2"/>
  <c r="H25" i="2" s="1"/>
  <c r="H18" i="2"/>
  <c r="G23" i="2"/>
  <c r="G25" i="2" s="1"/>
  <c r="G18" i="2"/>
  <c r="M11" i="2"/>
  <c r="M12" i="2" s="1"/>
  <c r="M14" i="2" s="1"/>
  <c r="M18" i="2" s="1"/>
  <c r="M55" i="1"/>
  <c r="N55" i="1" s="1"/>
  <c r="F18" i="2"/>
  <c r="F23" i="2"/>
  <c r="F25" i="2" s="1"/>
  <c r="D12" i="2"/>
  <c r="M57" i="1" l="1"/>
  <c r="N11" i="2"/>
  <c r="N12" i="2" s="1"/>
  <c r="N18" i="2" s="1"/>
  <c r="N57" i="1"/>
  <c r="M58" i="1" l="1"/>
  <c r="M59" i="1" s="1"/>
  <c r="M82" i="1" s="1"/>
  <c r="L58" i="1"/>
  <c r="L59" i="1" s="1"/>
  <c r="L82" i="1" s="1"/>
  <c r="K58" i="1"/>
  <c r="K59" i="1" s="1"/>
  <c r="K82" i="1" s="1"/>
  <c r="J58" i="1"/>
  <c r="J59" i="1" s="1"/>
  <c r="J82" i="1" s="1"/>
  <c r="H58" i="1" l="1"/>
  <c r="H59" i="1" s="1"/>
  <c r="H82" i="1" s="1"/>
  <c r="D58" i="1" l="1"/>
  <c r="G58" i="1"/>
  <c r="G59" i="1" s="1"/>
  <c r="G82" i="1" s="1"/>
  <c r="I58" i="1"/>
  <c r="I59" i="1" s="1"/>
  <c r="I82" i="1" s="1"/>
  <c r="E58" i="1"/>
  <c r="E59" i="1" s="1"/>
  <c r="E82" i="1" s="1"/>
  <c r="F58" i="1"/>
  <c r="F59" i="1" s="1"/>
  <c r="F82" i="1" s="1"/>
  <c r="N58" i="1" l="1"/>
  <c r="N59" i="1" s="1"/>
  <c r="N82" i="1" s="1"/>
  <c r="N83" i="1" s="1"/>
  <c r="D13" i="2"/>
  <c r="D59" i="1"/>
  <c r="N13" i="2" l="1"/>
  <c r="N14" i="2" s="1"/>
  <c r="D14" i="2"/>
</calcChain>
</file>

<file path=xl/sharedStrings.xml><?xml version="1.0" encoding="utf-8"?>
<sst xmlns="http://schemas.openxmlformats.org/spreadsheetml/2006/main" count="90" uniqueCount="87">
  <si>
    <t>Operating Budget Detail</t>
  </si>
  <si>
    <t>Expense Detail</t>
  </si>
  <si>
    <t>Total</t>
  </si>
  <si>
    <t>Personal Services</t>
  </si>
  <si>
    <t>Bonus 4%</t>
  </si>
  <si>
    <t>Incentives</t>
  </si>
  <si>
    <t>EMR Maintenance Fees</t>
  </si>
  <si>
    <t>Security</t>
  </si>
  <si>
    <t>Property Taxes-Derby</t>
  </si>
  <si>
    <t>Property Taxes-Hamburg</t>
  </si>
  <si>
    <t>Utilities-Derby</t>
  </si>
  <si>
    <t>Utilites-Hamburg</t>
  </si>
  <si>
    <t>Telephone-Derby</t>
  </si>
  <si>
    <t>Telephone-Hamburg</t>
  </si>
  <si>
    <t>Computer Maint-D</t>
  </si>
  <si>
    <t>Computer Maint/Update-H</t>
  </si>
  <si>
    <t>Office Supplies-D</t>
  </si>
  <si>
    <t>Office Supplies-H</t>
  </si>
  <si>
    <t>Office Equipment Contracts</t>
  </si>
  <si>
    <t>Janitorial Supplies-Derby</t>
  </si>
  <si>
    <t>Janitorial Supplies-Hamburg</t>
  </si>
  <si>
    <t>Postage-Derby</t>
  </si>
  <si>
    <t>Postage-hamburg</t>
  </si>
  <si>
    <t>Insurance</t>
  </si>
  <si>
    <t>Program Expenses</t>
  </si>
  <si>
    <t>Janitorial Services-Derby</t>
  </si>
  <si>
    <t>Janitorial-Hamburg</t>
  </si>
  <si>
    <t>Audit</t>
  </si>
  <si>
    <t>Recruitment</t>
  </si>
  <si>
    <t>D-Repair &amp; Maintenance of Bldgs</t>
  </si>
  <si>
    <t>H-Repair &amp; Maint</t>
  </si>
  <si>
    <t>Memberships/Subscriptions</t>
  </si>
  <si>
    <t>Credit Card Finance Charge</t>
  </si>
  <si>
    <t>Bank Fees</t>
  </si>
  <si>
    <t>Payroll Processing</t>
  </si>
  <si>
    <t>Travel</t>
  </si>
  <si>
    <t>Consultant</t>
  </si>
  <si>
    <t>Continuing Educ/Trainings</t>
  </si>
  <si>
    <t>Interest Expense for loan</t>
  </si>
  <si>
    <t>Depreciation-Office Equip</t>
  </si>
  <si>
    <t>Fundraising Expenses</t>
  </si>
  <si>
    <t>Marketing/Rebranding</t>
  </si>
  <si>
    <t>Leaderhip Buffalo</t>
  </si>
  <si>
    <t>Sub Total:</t>
  </si>
  <si>
    <t>Gross Expense:</t>
  </si>
  <si>
    <t>Revenue Detail</t>
  </si>
  <si>
    <t>Community Fund</t>
  </si>
  <si>
    <t>Workforce Grant $34,000</t>
  </si>
  <si>
    <t>Gernatt</t>
  </si>
  <si>
    <t>Dept of Senior Services</t>
  </si>
  <si>
    <t>Private Pay Carepanion clients</t>
  </si>
  <si>
    <t>Interest Income</t>
  </si>
  <si>
    <t xml:space="preserve">Fundraising </t>
  </si>
  <si>
    <t>Turn It Around Program</t>
  </si>
  <si>
    <t>WNY Int Care</t>
  </si>
  <si>
    <t>HHUNY</t>
  </si>
  <si>
    <t>Value Network</t>
  </si>
  <si>
    <t xml:space="preserve">Total Revenue: </t>
  </si>
  <si>
    <t>Surplus/( Deficit)</t>
  </si>
  <si>
    <t>2021 Budget for comparison</t>
  </si>
  <si>
    <t>Grant total less PPP (forgiven 2021 but booked as in 2020 per Raj)</t>
  </si>
  <si>
    <t>$3000 less from Evans 2021</t>
  </si>
  <si>
    <t xml:space="preserve">Summary Expense and Revenue </t>
  </si>
  <si>
    <t>Fringe Benefits</t>
  </si>
  <si>
    <t>Bonus</t>
  </si>
  <si>
    <t>OTPS</t>
  </si>
  <si>
    <t>Total Gross Expense</t>
  </si>
  <si>
    <t xml:space="preserve">  A&amp;OH</t>
  </si>
  <si>
    <t>Gross Expense</t>
  </si>
  <si>
    <t>Operating Revenue</t>
  </si>
  <si>
    <t>Surplus/( Loss)</t>
  </si>
  <si>
    <t>Gross Cost per unit</t>
  </si>
  <si>
    <t>Gross Revenue Per unit</t>
  </si>
  <si>
    <t>Surplus /( Loss) per unit</t>
  </si>
  <si>
    <t>Estimated 2021 Surplus</t>
  </si>
  <si>
    <t>*includes 235,800 in budget</t>
  </si>
  <si>
    <t>for PPP. Later it was decided to show</t>
  </si>
  <si>
    <t>it forgiven in 2020</t>
  </si>
  <si>
    <t xml:space="preserve">Program revenue </t>
  </si>
  <si>
    <t>program revenue less admin costs</t>
  </si>
  <si>
    <t>less the 235,600 PPP</t>
  </si>
  <si>
    <t>EAP Costs</t>
  </si>
  <si>
    <t>2022 Units of Service</t>
  </si>
  <si>
    <t>2021 Units of Service-Actual</t>
  </si>
  <si>
    <t>Proj 2021 Revenue</t>
  </si>
  <si>
    <t>Budget</t>
  </si>
  <si>
    <t>*Total projected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</si>
</sst>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#,##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3300"/>
        <bgColor indexed="64"/>
      </patternFill>
    </fill>
  </fills>
  <borders count="53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auto="1"/>
      </left>
      <right style="thick">
        <color theme="0"/>
      </right>
      <top style="thick">
        <color auto="1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auto="1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auto="1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ck">
        <color auto="1"/>
      </right>
      <top/>
      <bottom style="dotted">
        <color indexed="64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ck">
        <color auto="1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ck">
        <color auto="1"/>
      </right>
      <top style="dotted">
        <color indexed="64"/>
      </top>
      <bottom/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 style="thick">
        <color theme="0"/>
      </right>
      <top/>
      <bottom/>
      <diagonal/>
    </border>
    <border>
      <left style="thick">
        <color theme="0"/>
      </left>
      <right style="thick">
        <color auto="1"/>
      </right>
      <top/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auto="1"/>
      </left>
      <right style="thick">
        <color theme="0"/>
      </right>
      <top style="double">
        <color indexed="64"/>
      </top>
      <bottom style="thick">
        <color auto="1"/>
      </bottom>
      <diagonal/>
    </border>
    <border>
      <left style="thick">
        <color theme="0"/>
      </left>
      <right style="thick">
        <color theme="0"/>
      </right>
      <top style="double">
        <color indexed="64"/>
      </top>
      <bottom style="thick">
        <color auto="1"/>
      </bottom>
      <diagonal/>
    </border>
    <border>
      <left style="thick">
        <color theme="0"/>
      </left>
      <right style="thick">
        <color auto="1"/>
      </right>
      <top style="double">
        <color indexed="64"/>
      </top>
      <bottom style="thick">
        <color auto="1"/>
      </bottom>
      <diagonal/>
    </border>
    <border diagonalUp="1">
      <left style="thick">
        <color theme="0"/>
      </left>
      <right style="thick">
        <color theme="0"/>
      </right>
      <top style="thick">
        <color auto="1"/>
      </top>
      <bottom style="thick">
        <color theme="0"/>
      </bottom>
      <diagonal style="thick">
        <color theme="0"/>
      </diagonal>
    </border>
    <border diagonalUp="1"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 style="thick">
        <color theme="0"/>
      </diagonal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auto="1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auto="1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 style="thick">
        <color theme="0"/>
      </right>
      <top style="thick">
        <color theme="0"/>
      </top>
      <bottom style="thick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/>
    <xf numFmtId="0" fontId="0" fillId="0" borderId="8" xfId="0" applyBorder="1"/>
    <xf numFmtId="0" fontId="3" fillId="0" borderId="8" xfId="0" applyFont="1" applyBorder="1"/>
    <xf numFmtId="0" fontId="4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1" fontId="4" fillId="0" borderId="13" xfId="0" applyNumberFormat="1" applyFont="1" applyBorder="1" applyAlignment="1">
      <alignment horizontal="center"/>
    </xf>
    <xf numFmtId="0" fontId="4" fillId="0" borderId="1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15" xfId="0" applyFont="1" applyBorder="1"/>
    <xf numFmtId="0" fontId="4" fillId="0" borderId="0" xfId="0" applyFont="1" applyAlignment="1">
      <alignment horizontal="center"/>
    </xf>
    <xf numFmtId="0" fontId="4" fillId="0" borderId="16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0" xfId="0" applyFont="1"/>
    <xf numFmtId="0" fontId="4" fillId="0" borderId="17" xfId="0" applyFont="1" applyBorder="1"/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15" xfId="0" applyBorder="1"/>
    <xf numFmtId="0" fontId="0" fillId="0" borderId="0" xfId="0" applyAlignment="1">
      <alignment horizontal="center"/>
    </xf>
    <xf numFmtId="0" fontId="4" fillId="0" borderId="20" xfId="0" applyFont="1" applyBorder="1"/>
    <xf numFmtId="0" fontId="0" fillId="0" borderId="21" xfId="0" applyBorder="1"/>
    <xf numFmtId="41" fontId="0" fillId="0" borderId="22" xfId="0" applyNumberFormat="1" applyBorder="1"/>
    <xf numFmtId="41" fontId="4" fillId="0" borderId="23" xfId="0" applyNumberFormat="1" applyFont="1" applyBorder="1"/>
    <xf numFmtId="41" fontId="0" fillId="0" borderId="0" xfId="0" applyNumberFormat="1"/>
    <xf numFmtId="41" fontId="4" fillId="0" borderId="24" xfId="0" applyNumberFormat="1" applyFont="1" applyBorder="1"/>
    <xf numFmtId="0" fontId="5" fillId="0" borderId="0" xfId="0" applyFont="1"/>
    <xf numFmtId="49" fontId="6" fillId="0" borderId="0" xfId="0" applyNumberFormat="1" applyFont="1"/>
    <xf numFmtId="49" fontId="7" fillId="0" borderId="0" xfId="0" applyNumberFormat="1" applyFont="1"/>
    <xf numFmtId="0" fontId="7" fillId="0" borderId="0" xfId="0" applyFont="1"/>
    <xf numFmtId="0" fontId="0" fillId="0" borderId="25" xfId="0" applyBorder="1"/>
    <xf numFmtId="41" fontId="0" fillId="0" borderId="26" xfId="0" applyNumberFormat="1" applyBorder="1"/>
    <xf numFmtId="41" fontId="4" fillId="0" borderId="27" xfId="0" applyNumberFormat="1" applyFont="1" applyBorder="1"/>
    <xf numFmtId="0" fontId="4" fillId="0" borderId="28" xfId="0" applyFont="1" applyBorder="1" applyAlignment="1">
      <alignment horizontal="right"/>
    </xf>
    <xf numFmtId="41" fontId="4" fillId="0" borderId="29" xfId="0" applyNumberFormat="1" applyFont="1" applyBorder="1"/>
    <xf numFmtId="0" fontId="8" fillId="0" borderId="15" xfId="0" applyFont="1" applyBorder="1"/>
    <xf numFmtId="0" fontId="4" fillId="3" borderId="30" xfId="0" applyFont="1" applyFill="1" applyBorder="1" applyAlignment="1">
      <alignment horizontal="right"/>
    </xf>
    <xf numFmtId="41" fontId="4" fillId="3" borderId="31" xfId="0" applyNumberFormat="1" applyFont="1" applyFill="1" applyBorder="1"/>
    <xf numFmtId="41" fontId="4" fillId="3" borderId="32" xfId="0" applyNumberFormat="1" applyFont="1" applyFill="1" applyBorder="1"/>
    <xf numFmtId="43" fontId="4" fillId="0" borderId="11" xfId="0" applyNumberFormat="1" applyFont="1" applyBorder="1"/>
    <xf numFmtId="43" fontId="0" fillId="0" borderId="11" xfId="0" applyNumberFormat="1" applyBorder="1"/>
    <xf numFmtId="0" fontId="4" fillId="0" borderId="17" xfId="0" applyFont="1" applyBorder="1" applyAlignment="1">
      <alignment horizontal="left"/>
    </xf>
    <xf numFmtId="41" fontId="0" fillId="0" borderId="18" xfId="0" applyNumberFormat="1" applyBorder="1"/>
    <xf numFmtId="0" fontId="0" fillId="0" borderId="18" xfId="0" applyBorder="1"/>
    <xf numFmtId="0" fontId="4" fillId="0" borderId="19" xfId="0" applyFont="1" applyBorder="1"/>
    <xf numFmtId="41" fontId="4" fillId="0" borderId="20" xfId="0" applyNumberFormat="1" applyFont="1" applyBorder="1"/>
    <xf numFmtId="0" fontId="5" fillId="0" borderId="15" xfId="0" applyFont="1" applyBorder="1"/>
    <xf numFmtId="41" fontId="5" fillId="0" borderId="0" xfId="0" applyNumberFormat="1" applyFont="1"/>
    <xf numFmtId="5" fontId="0" fillId="0" borderId="0" xfId="0" applyNumberFormat="1"/>
    <xf numFmtId="0" fontId="4" fillId="4" borderId="30" xfId="0" applyFont="1" applyFill="1" applyBorder="1" applyAlignment="1">
      <alignment horizontal="right"/>
    </xf>
    <xf numFmtId="41" fontId="4" fillId="4" borderId="31" xfId="0" applyNumberFormat="1" applyFont="1" applyFill="1" applyBorder="1"/>
    <xf numFmtId="41" fontId="4" fillId="4" borderId="32" xfId="0" applyNumberFormat="1" applyFont="1" applyFill="1" applyBorder="1"/>
    <xf numFmtId="0" fontId="0" fillId="0" borderId="33" xfId="0" applyBorder="1"/>
    <xf numFmtId="0" fontId="4" fillId="0" borderId="34" xfId="0" applyFont="1" applyBorder="1"/>
    <xf numFmtId="0" fontId="4" fillId="5" borderId="30" xfId="0" applyFont="1" applyFill="1" applyBorder="1"/>
    <xf numFmtId="6" fontId="4" fillId="5" borderId="31" xfId="0" applyNumberFormat="1" applyFont="1" applyFill="1" applyBorder="1"/>
    <xf numFmtId="41" fontId="4" fillId="5" borderId="31" xfId="0" applyNumberFormat="1" applyFont="1" applyFill="1" applyBorder="1"/>
    <xf numFmtId="0" fontId="0" fillId="0" borderId="36" xfId="0" applyBorder="1"/>
    <xf numFmtId="0" fontId="0" fillId="0" borderId="37" xfId="0" applyBorder="1"/>
    <xf numFmtId="3" fontId="0" fillId="0" borderId="37" xfId="0" applyNumberFormat="1" applyBorder="1"/>
    <xf numFmtId="0" fontId="5" fillId="0" borderId="39" xfId="0" applyFont="1" applyBorder="1"/>
    <xf numFmtId="0" fontId="0" fillId="0" borderId="39" xfId="0" applyBorder="1"/>
    <xf numFmtId="0" fontId="4" fillId="0" borderId="39" xfId="0" applyFont="1" applyBorder="1"/>
    <xf numFmtId="0" fontId="0" fillId="0" borderId="40" xfId="0" applyBorder="1"/>
    <xf numFmtId="0" fontId="4" fillId="0" borderId="40" xfId="0" applyFont="1" applyBorder="1"/>
    <xf numFmtId="0" fontId="0" fillId="0" borderId="41" xfId="0" applyBorder="1"/>
    <xf numFmtId="0" fontId="0" fillId="0" borderId="42" xfId="0" applyBorder="1"/>
    <xf numFmtId="0" fontId="4" fillId="0" borderId="42" xfId="0" applyFont="1" applyBorder="1"/>
    <xf numFmtId="0" fontId="4" fillId="0" borderId="1" xfId="0" applyFont="1" applyBorder="1"/>
    <xf numFmtId="0" fontId="4" fillId="0" borderId="15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1" fillId="0" borderId="10" xfId="0" applyFont="1" applyBorder="1" applyAlignment="1">
      <alignment wrapText="1"/>
    </xf>
    <xf numFmtId="3" fontId="0" fillId="0" borderId="10" xfId="0" applyNumberFormat="1" applyBorder="1"/>
    <xf numFmtId="3" fontId="0" fillId="0" borderId="0" xfId="0" applyNumberFormat="1"/>
    <xf numFmtId="3" fontId="0" fillId="0" borderId="35" xfId="0" applyNumberFormat="1" applyBorder="1"/>
    <xf numFmtId="0" fontId="0" fillId="0" borderId="11" xfId="0" applyBorder="1" applyAlignment="1">
      <alignment wrapText="1"/>
    </xf>
    <xf numFmtId="0" fontId="0" fillId="0" borderId="43" xfId="0" applyBorder="1"/>
    <xf numFmtId="0" fontId="0" fillId="0" borderId="44" xfId="0" applyBorder="1"/>
    <xf numFmtId="0" fontId="12" fillId="0" borderId="45" xfId="0" applyFont="1" applyBorder="1"/>
    <xf numFmtId="0" fontId="0" fillId="0" borderId="45" xfId="0" applyBorder="1"/>
    <xf numFmtId="0" fontId="4" fillId="0" borderId="46" xfId="0" applyFont="1" applyBorder="1"/>
    <xf numFmtId="0" fontId="0" fillId="0" borderId="47" xfId="0" applyBorder="1"/>
    <xf numFmtId="0" fontId="0" fillId="0" borderId="48" xfId="0" applyBorder="1"/>
    <xf numFmtId="0" fontId="12" fillId="0" borderId="5" xfId="0" applyFont="1" applyBorder="1"/>
    <xf numFmtId="0" fontId="0" fillId="0" borderId="49" xfId="0" applyBorder="1"/>
    <xf numFmtId="0" fontId="4" fillId="0" borderId="48" xfId="0" applyFont="1" applyBorder="1"/>
    <xf numFmtId="1" fontId="13" fillId="0" borderId="0" xfId="1" applyNumberFormat="1" applyFont="1" applyFill="1" applyBorder="1" applyAlignment="1">
      <alignment horizontal="center"/>
    </xf>
    <xf numFmtId="1" fontId="13" fillId="0" borderId="16" xfId="1" applyNumberFormat="1" applyFont="1" applyFill="1" applyBorder="1" applyAlignment="1">
      <alignment horizontal="center"/>
    </xf>
    <xf numFmtId="1" fontId="4" fillId="0" borderId="4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13" fillId="0" borderId="18" xfId="1" applyNumberFormat="1" applyFont="1" applyFill="1" applyBorder="1" applyAlignment="1">
      <alignment horizontal="center"/>
    </xf>
    <xf numFmtId="1" fontId="13" fillId="0" borderId="19" xfId="1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16" xfId="0" applyNumberFormat="1" applyFont="1" applyBorder="1" applyAlignment="1">
      <alignment horizontal="center"/>
    </xf>
    <xf numFmtId="3" fontId="4" fillId="0" borderId="16" xfId="0" applyNumberFormat="1" applyFont="1" applyBorder="1"/>
    <xf numFmtId="3" fontId="0" fillId="0" borderId="49" xfId="0" applyNumberFormat="1" applyBorder="1"/>
    <xf numFmtId="3" fontId="0" fillId="0" borderId="1" xfId="0" applyNumberFormat="1" applyBorder="1"/>
    <xf numFmtId="3" fontId="4" fillId="0" borderId="29" xfId="0" applyNumberFormat="1" applyFont="1" applyBorder="1"/>
    <xf numFmtId="3" fontId="4" fillId="0" borderId="50" xfId="0" applyNumberFormat="1" applyFont="1" applyBorder="1"/>
    <xf numFmtId="0" fontId="9" fillId="0" borderId="5" xfId="0" applyFont="1" applyBorder="1"/>
    <xf numFmtId="37" fontId="0" fillId="0" borderId="0" xfId="0" applyNumberFormat="1"/>
    <xf numFmtId="3" fontId="4" fillId="0" borderId="0" xfId="0" applyNumberFormat="1" applyFont="1"/>
    <xf numFmtId="3" fontId="4" fillId="0" borderId="31" xfId="0" applyNumberFormat="1" applyFont="1" applyBorder="1"/>
    <xf numFmtId="3" fontId="4" fillId="0" borderId="51" xfId="0" applyNumberFormat="1" applyFont="1" applyBorder="1"/>
    <xf numFmtId="37" fontId="4" fillId="0" borderId="0" xfId="0" applyNumberFormat="1" applyFont="1"/>
    <xf numFmtId="37" fontId="4" fillId="6" borderId="31" xfId="0" applyNumberFormat="1" applyFont="1" applyFill="1" applyBorder="1"/>
    <xf numFmtId="37" fontId="4" fillId="0" borderId="31" xfId="0" applyNumberFormat="1" applyFont="1" applyBorder="1"/>
    <xf numFmtId="38" fontId="4" fillId="7" borderId="31" xfId="0" applyNumberFormat="1" applyFont="1" applyFill="1" applyBorder="1"/>
    <xf numFmtId="37" fontId="4" fillId="0" borderId="49" xfId="0" applyNumberFormat="1" applyFont="1" applyBorder="1"/>
    <xf numFmtId="37" fontId="4" fillId="0" borderId="1" xfId="0" applyNumberFormat="1" applyFont="1" applyBorder="1"/>
    <xf numFmtId="3" fontId="5" fillId="0" borderId="0" xfId="0" applyNumberFormat="1" applyFont="1"/>
    <xf numFmtId="37" fontId="0" fillId="0" borderId="49" xfId="0" applyNumberFormat="1" applyBorder="1"/>
    <xf numFmtId="37" fontId="0" fillId="0" borderId="1" xfId="0" applyNumberFormat="1" applyBorder="1"/>
    <xf numFmtId="38" fontId="0" fillId="0" borderId="0" xfId="0" applyNumberFormat="1"/>
    <xf numFmtId="40" fontId="0" fillId="0" borderId="0" xfId="0" applyNumberFormat="1"/>
    <xf numFmtId="39" fontId="0" fillId="0" borderId="0" xfId="0" applyNumberFormat="1"/>
    <xf numFmtId="7" fontId="0" fillId="0" borderId="49" xfId="0" applyNumberFormat="1" applyBorder="1"/>
    <xf numFmtId="0" fontId="0" fillId="0" borderId="52" xfId="0" applyBorder="1"/>
    <xf numFmtId="164" fontId="0" fillId="0" borderId="42" xfId="0" applyNumberFormat="1" applyBorder="1"/>
    <xf numFmtId="0" fontId="4" fillId="0" borderId="43" xfId="0" applyFont="1" applyBorder="1"/>
    <xf numFmtId="164" fontId="4" fillId="0" borderId="1" xfId="0" applyNumberFormat="1" applyFont="1" applyBorder="1"/>
    <xf numFmtId="3" fontId="4" fillId="0" borderId="1" xfId="0" applyNumberFormat="1" applyFont="1" applyBorder="1"/>
    <xf numFmtId="0" fontId="4" fillId="0" borderId="49" xfId="0" applyFont="1" applyBorder="1"/>
    <xf numFmtId="10" fontId="0" fillId="0" borderId="1" xfId="0" applyNumberFormat="1" applyBorder="1"/>
    <xf numFmtId="10" fontId="4" fillId="0" borderId="1" xfId="0" applyNumberFormat="1" applyFont="1" applyBorder="1"/>
    <xf numFmtId="41" fontId="0" fillId="0" borderId="10" xfId="0" applyNumberFormat="1" applyBorder="1"/>
    <xf numFmtId="41" fontId="4" fillId="0" borderId="38" xfId="0" applyNumberFormat="1" applyFont="1" applyBorder="1"/>
    <xf numFmtId="0" fontId="0" fillId="0" borderId="3" xfId="0" applyBorder="1" applyAlignment="1">
      <alignment horizontal="center"/>
    </xf>
  </cellXfs>
  <cellStyles count="2">
    <cellStyle name="20% - Accent6" xfId="1" builtinId="50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173183</xdr:colOff>
      <xdr:row>1</xdr:row>
      <xdr:rowOff>117765</xdr:rowOff>
    </xdr:from>
    <xdr:to>
      <xdr:col>2</xdr:col>
      <xdr:colOff>1234441</xdr:colOff>
      <xdr:row>1</xdr:row>
      <xdr:rowOff>656721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EEBF15-86A5-46BA-9833-BDF324137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463" y="308265"/>
          <a:ext cx="1061258" cy="5389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22861</xdr:colOff>
      <xdr:row>0</xdr:row>
      <xdr:rowOff>198120</xdr:rowOff>
    </xdr:from>
    <xdr:to>
      <xdr:col>2</xdr:col>
      <xdr:colOff>1104900</xdr:colOff>
      <xdr:row>0</xdr:row>
      <xdr:rowOff>734816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8877C7-6A0C-4A18-8FDD-06E15B6D4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1" y="198120"/>
          <a:ext cx="1082039" cy="5366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y%20Documents\Budget%202022\2022%20Budget%20using%20Budget%20Tool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rogram Codes"/>
      <sheetName val="staffing - input"/>
      <sheetName val="Fringe - input"/>
      <sheetName val="Expenses - input"/>
      <sheetName val="Revenue - input"/>
      <sheetName val="Detail - Budget"/>
      <sheetName val="Activity - input"/>
      <sheetName val="Summary - Budget"/>
      <sheetName val="Actual - Input"/>
      <sheetName val="Analysis"/>
      <sheetName val="Activity Supplement"/>
      <sheetName val="Productivity - visual"/>
    </sheetNames>
    <sheetDataSet>
      <sheetData sheetId="0"/>
      <sheetData sheetId="1">
        <row r="3">
          <cell r="C3" t="str">
            <v>Agency Name</v>
          </cell>
        </row>
        <row r="6">
          <cell r="C6" t="str">
            <v>Admin</v>
          </cell>
          <cell r="D6" t="str">
            <v>Derby</v>
          </cell>
          <cell r="E6" t="str">
            <v>Hamburg</v>
          </cell>
          <cell r="F6" t="str">
            <v>PP chore</v>
          </cell>
          <cell r="G6" t="str">
            <v>County chore</v>
          </cell>
          <cell r="H6" t="str">
            <v>Health Home</v>
          </cell>
          <cell r="I6" t="str">
            <v>Sr Services</v>
          </cell>
          <cell r="J6" t="str">
            <v>Discretionary</v>
          </cell>
          <cell r="K6" t="str">
            <v>Fundraising</v>
          </cell>
          <cell r="L6" t="str">
            <v>Prg 10</v>
          </cell>
        </row>
      </sheetData>
      <sheetData sheetId="2"/>
      <sheetData sheetId="3">
        <row r="7">
          <cell r="D7">
            <v>241437</v>
          </cell>
          <cell r="E7">
            <v>936374</v>
          </cell>
          <cell r="F7">
            <v>733836</v>
          </cell>
          <cell r="G7">
            <v>54660</v>
          </cell>
          <cell r="H7">
            <v>110926</v>
          </cell>
          <cell r="I7">
            <v>165019</v>
          </cell>
          <cell r="J7">
            <v>145412</v>
          </cell>
          <cell r="K7">
            <v>0</v>
          </cell>
          <cell r="L7">
            <v>16743</v>
          </cell>
          <cell r="M7">
            <v>0</v>
          </cell>
        </row>
        <row r="8">
          <cell r="E8">
            <v>168180</v>
          </cell>
          <cell r="F8">
            <v>46800</v>
          </cell>
        </row>
        <row r="9">
          <cell r="C9" t="str">
            <v>FICA</v>
          </cell>
          <cell r="D9">
            <v>18470</v>
          </cell>
          <cell r="E9">
            <v>58767</v>
          </cell>
          <cell r="F9">
            <v>52558</v>
          </cell>
          <cell r="G9">
            <v>4181</v>
          </cell>
          <cell r="H9">
            <v>8486</v>
          </cell>
          <cell r="I9">
            <v>12624</v>
          </cell>
          <cell r="J9">
            <v>11124</v>
          </cell>
          <cell r="K9">
            <v>0</v>
          </cell>
          <cell r="L9">
            <v>1281</v>
          </cell>
          <cell r="M9">
            <v>0</v>
          </cell>
        </row>
        <row r="10">
          <cell r="C10" t="str">
            <v>Workers Comp.</v>
          </cell>
          <cell r="D10">
            <v>990</v>
          </cell>
          <cell r="E10">
            <v>3150</v>
          </cell>
          <cell r="F10">
            <v>2817</v>
          </cell>
          <cell r="G10">
            <v>424</v>
          </cell>
          <cell r="H10">
            <v>1455</v>
          </cell>
          <cell r="I10">
            <v>1277</v>
          </cell>
          <cell r="J10">
            <v>2596</v>
          </cell>
          <cell r="K10">
            <v>0</v>
          </cell>
          <cell r="L10">
            <v>69</v>
          </cell>
          <cell r="M10">
            <v>0</v>
          </cell>
        </row>
        <row r="11">
          <cell r="C11" t="str">
            <v>Disability/PFL</v>
          </cell>
          <cell r="D11">
            <v>163</v>
          </cell>
          <cell r="E11">
            <v>620</v>
          </cell>
          <cell r="F11">
            <v>457</v>
          </cell>
          <cell r="G11">
            <v>65</v>
          </cell>
          <cell r="H11">
            <v>587</v>
          </cell>
          <cell r="I11">
            <v>98</v>
          </cell>
          <cell r="J11">
            <v>131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Unemployment</v>
          </cell>
          <cell r="D12">
            <v>1618</v>
          </cell>
          <cell r="E12">
            <v>6274</v>
          </cell>
          <cell r="F12">
            <v>4917</v>
          </cell>
          <cell r="G12">
            <v>366</v>
          </cell>
          <cell r="H12">
            <v>743</v>
          </cell>
          <cell r="I12">
            <v>1106</v>
          </cell>
          <cell r="J12">
            <v>974</v>
          </cell>
          <cell r="K12">
            <v>0</v>
          </cell>
          <cell r="L12">
            <v>112</v>
          </cell>
          <cell r="M12">
            <v>0</v>
          </cell>
        </row>
        <row r="13">
          <cell r="C13" t="str">
            <v>Health</v>
          </cell>
          <cell r="D13">
            <v>9383</v>
          </cell>
          <cell r="E13">
            <v>46913</v>
          </cell>
          <cell r="F13">
            <v>23456</v>
          </cell>
          <cell r="G13">
            <v>0</v>
          </cell>
          <cell r="H13">
            <v>0</v>
          </cell>
          <cell r="I13">
            <v>4692</v>
          </cell>
          <cell r="J13">
            <v>4691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Retirement-</v>
          </cell>
          <cell r="D14">
            <v>7243</v>
          </cell>
          <cell r="E14">
            <v>23046</v>
          </cell>
          <cell r="F14">
            <v>22015</v>
          </cell>
          <cell r="G14">
            <v>1640</v>
          </cell>
          <cell r="H14">
            <v>2597</v>
          </cell>
          <cell r="I14">
            <v>4951</v>
          </cell>
          <cell r="J14">
            <v>4362</v>
          </cell>
          <cell r="K14">
            <v>0</v>
          </cell>
          <cell r="L14">
            <v>502</v>
          </cell>
          <cell r="M14">
            <v>0</v>
          </cell>
        </row>
        <row r="15">
          <cell r="C15" t="str">
            <v>Life/AD&amp;D/STD/LTD</v>
          </cell>
          <cell r="D15">
            <v>1405</v>
          </cell>
          <cell r="E15">
            <v>4041</v>
          </cell>
          <cell r="F15">
            <v>2326</v>
          </cell>
          <cell r="G15">
            <v>159</v>
          </cell>
          <cell r="H15">
            <v>159</v>
          </cell>
          <cell r="I15">
            <v>1408</v>
          </cell>
          <cell r="J15">
            <v>1198</v>
          </cell>
          <cell r="K15">
            <v>0</v>
          </cell>
          <cell r="L15">
            <v>0</v>
          </cell>
          <cell r="M15">
            <v>0</v>
          </cell>
        </row>
        <row r="16">
          <cell r="D16">
            <v>390</v>
          </cell>
          <cell r="E16">
            <v>4300</v>
          </cell>
          <cell r="F16">
            <v>7900</v>
          </cell>
          <cell r="G16">
            <v>1506</v>
          </cell>
          <cell r="H16">
            <v>1506</v>
          </cell>
          <cell r="I16">
            <v>800</v>
          </cell>
          <cell r="J16">
            <v>1300</v>
          </cell>
        </row>
        <row r="17">
          <cell r="M17">
            <v>0</v>
          </cell>
        </row>
      </sheetData>
      <sheetData sheetId="4">
        <row r="46">
          <cell r="B46" t="str">
            <v>Rent</v>
          </cell>
        </row>
        <row r="109">
          <cell r="D109">
            <v>6300</v>
          </cell>
          <cell r="E109">
            <v>37800</v>
          </cell>
          <cell r="F109">
            <v>18900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D110">
            <v>135.93199999999999</v>
          </cell>
          <cell r="E110">
            <v>543.72810000000004</v>
          </cell>
          <cell r="F110">
            <v>526.73659999999995</v>
          </cell>
          <cell r="G110">
            <v>67.965999999999994</v>
          </cell>
          <cell r="H110">
            <v>135.93199999999999</v>
          </cell>
          <cell r="I110">
            <v>152.92349999999999</v>
          </cell>
          <cell r="J110">
            <v>135.93199999999999</v>
          </cell>
          <cell r="K110">
            <v>0</v>
          </cell>
          <cell r="L110">
            <v>0.84960000000000002</v>
          </cell>
          <cell r="M110">
            <v>0</v>
          </cell>
        </row>
        <row r="111">
          <cell r="D111">
            <v>84.550700000000006</v>
          </cell>
          <cell r="E111">
            <v>975.58540000000005</v>
          </cell>
          <cell r="F111">
            <v>0</v>
          </cell>
          <cell r="G111">
            <v>8.1949000000000005</v>
          </cell>
          <cell r="H111">
            <v>8.1949000000000005</v>
          </cell>
          <cell r="I111">
            <v>74.274600000000007</v>
          </cell>
          <cell r="J111">
            <v>139.8339</v>
          </cell>
          <cell r="K111">
            <v>0</v>
          </cell>
          <cell r="L111">
            <v>9.3656000000000006</v>
          </cell>
          <cell r="M111">
            <v>0</v>
          </cell>
        </row>
        <row r="112">
          <cell r="D112">
            <v>0</v>
          </cell>
          <cell r="E112">
            <v>0</v>
          </cell>
          <cell r="F112">
            <v>772.8</v>
          </cell>
          <cell r="G112">
            <v>0</v>
          </cell>
          <cell r="H112">
            <v>0</v>
          </cell>
          <cell r="I112">
            <v>0</v>
          </cell>
          <cell r="J112">
            <v>27.2</v>
          </cell>
          <cell r="K112">
            <v>0</v>
          </cell>
          <cell r="L112">
            <v>0</v>
          </cell>
          <cell r="M112">
            <v>0</v>
          </cell>
        </row>
        <row r="113">
          <cell r="D113">
            <v>975.70690000000002</v>
          </cell>
          <cell r="E113">
            <v>10454.002399999999</v>
          </cell>
          <cell r="F113">
            <v>0</v>
          </cell>
          <cell r="G113">
            <v>87.813599999999994</v>
          </cell>
          <cell r="H113">
            <v>87.813599999999994</v>
          </cell>
          <cell r="I113">
            <v>795.89800000000002</v>
          </cell>
          <cell r="J113">
            <v>1498.4069999999999</v>
          </cell>
          <cell r="K113">
            <v>0</v>
          </cell>
          <cell r="L113">
            <v>100.3584</v>
          </cell>
          <cell r="M113">
            <v>0</v>
          </cell>
        </row>
        <row r="114">
          <cell r="D114">
            <v>0</v>
          </cell>
          <cell r="E114">
            <v>0</v>
          </cell>
          <cell r="F114">
            <v>11593.6255</v>
          </cell>
          <cell r="G114">
            <v>0</v>
          </cell>
          <cell r="H114">
            <v>0</v>
          </cell>
          <cell r="I114">
            <v>0</v>
          </cell>
          <cell r="J114">
            <v>406.37450000000001</v>
          </cell>
          <cell r="K114">
            <v>0</v>
          </cell>
          <cell r="L114">
            <v>0</v>
          </cell>
          <cell r="M114">
            <v>0</v>
          </cell>
        </row>
        <row r="115">
          <cell r="D115">
            <v>627.24009999999998</v>
          </cell>
          <cell r="E115">
            <v>6720.4300999999996</v>
          </cell>
          <cell r="F115">
            <v>0</v>
          </cell>
          <cell r="G115">
            <v>56.451599999999999</v>
          </cell>
          <cell r="H115">
            <v>56.451599999999999</v>
          </cell>
          <cell r="I115">
            <v>511.64870000000002</v>
          </cell>
          <cell r="J115">
            <v>963.26160000000004</v>
          </cell>
          <cell r="K115">
            <v>0</v>
          </cell>
          <cell r="L115">
            <v>64.516099999999994</v>
          </cell>
          <cell r="M115">
            <v>0</v>
          </cell>
        </row>
        <row r="116">
          <cell r="D116">
            <v>0</v>
          </cell>
          <cell r="E116">
            <v>0</v>
          </cell>
          <cell r="F116">
            <v>4365</v>
          </cell>
          <cell r="G116">
            <v>0</v>
          </cell>
          <cell r="H116">
            <v>0</v>
          </cell>
          <cell r="I116">
            <v>0</v>
          </cell>
          <cell r="J116">
            <v>135</v>
          </cell>
          <cell r="K116">
            <v>0</v>
          </cell>
          <cell r="L116">
            <v>0</v>
          </cell>
          <cell r="M116">
            <v>0</v>
          </cell>
        </row>
        <row r="117">
          <cell r="D117">
            <v>1268.4190000000001</v>
          </cell>
          <cell r="E117">
            <v>13590.203100000001</v>
          </cell>
          <cell r="F117">
            <v>0</v>
          </cell>
          <cell r="G117">
            <v>114.15770000000001</v>
          </cell>
          <cell r="H117">
            <v>114.15770000000001</v>
          </cell>
          <cell r="I117">
            <v>1034.6675</v>
          </cell>
          <cell r="J117">
            <v>1947.9291000000001</v>
          </cell>
          <cell r="K117">
            <v>0</v>
          </cell>
          <cell r="L117">
            <v>130.4659</v>
          </cell>
          <cell r="M117">
            <v>0</v>
          </cell>
        </row>
        <row r="118">
          <cell r="D118">
            <v>0</v>
          </cell>
          <cell r="E118">
            <v>0</v>
          </cell>
          <cell r="F118">
            <v>9700</v>
          </cell>
          <cell r="G118">
            <v>0</v>
          </cell>
          <cell r="H118">
            <v>0</v>
          </cell>
          <cell r="I118">
            <v>0</v>
          </cell>
          <cell r="J118">
            <v>300</v>
          </cell>
          <cell r="K118">
            <v>0</v>
          </cell>
          <cell r="L118">
            <v>0</v>
          </cell>
          <cell r="M118">
            <v>0</v>
          </cell>
        </row>
        <row r="119">
          <cell r="D119">
            <v>1045.4002</v>
          </cell>
          <cell r="E119">
            <v>11200.7168</v>
          </cell>
          <cell r="F119">
            <v>0</v>
          </cell>
          <cell r="G119">
            <v>94.085999999999999</v>
          </cell>
          <cell r="H119">
            <v>94.085999999999999</v>
          </cell>
          <cell r="I119">
            <v>852.74789999999996</v>
          </cell>
          <cell r="J119">
            <v>1605.4360999999999</v>
          </cell>
          <cell r="K119">
            <v>0</v>
          </cell>
          <cell r="L119">
            <v>107.5269</v>
          </cell>
          <cell r="M119">
            <v>0</v>
          </cell>
        </row>
        <row r="120">
          <cell r="D120">
            <v>0</v>
          </cell>
          <cell r="E120">
            <v>0</v>
          </cell>
          <cell r="F120">
            <v>9215</v>
          </cell>
          <cell r="G120">
            <v>0</v>
          </cell>
          <cell r="H120">
            <v>0</v>
          </cell>
          <cell r="I120">
            <v>0</v>
          </cell>
          <cell r="J120">
            <v>285</v>
          </cell>
          <cell r="K120">
            <v>0</v>
          </cell>
          <cell r="L120">
            <v>0</v>
          </cell>
          <cell r="M120">
            <v>0</v>
          </cell>
        </row>
        <row r="121">
          <cell r="D121">
            <v>623.68820000000005</v>
          </cell>
          <cell r="E121">
            <v>2494.7525999999998</v>
          </cell>
          <cell r="F121">
            <v>2416.7916</v>
          </cell>
          <cell r="G121">
            <v>311.84410000000003</v>
          </cell>
          <cell r="H121">
            <v>623.68820000000005</v>
          </cell>
          <cell r="I121">
            <v>701.64919999999995</v>
          </cell>
          <cell r="J121">
            <v>623.68820000000005</v>
          </cell>
          <cell r="K121">
            <v>0</v>
          </cell>
          <cell r="L121">
            <v>3.8980999999999999</v>
          </cell>
          <cell r="M121">
            <v>0</v>
          </cell>
        </row>
        <row r="122">
          <cell r="D122">
            <v>140.3227</v>
          </cell>
          <cell r="E122">
            <v>1503.4580000000001</v>
          </cell>
          <cell r="F122">
            <v>0</v>
          </cell>
          <cell r="G122">
            <v>12.629</v>
          </cell>
          <cell r="H122">
            <v>12.629</v>
          </cell>
          <cell r="I122">
            <v>114.4633</v>
          </cell>
          <cell r="J122">
            <v>215.4956</v>
          </cell>
          <cell r="K122">
            <v>0</v>
          </cell>
          <cell r="L122">
            <v>1.0023</v>
          </cell>
          <cell r="M122">
            <v>0</v>
          </cell>
        </row>
        <row r="123">
          <cell r="D123">
            <v>0</v>
          </cell>
          <cell r="E123">
            <v>0</v>
          </cell>
          <cell r="F123">
            <v>727.5</v>
          </cell>
          <cell r="G123">
            <v>0</v>
          </cell>
          <cell r="H123">
            <v>0</v>
          </cell>
          <cell r="I123">
            <v>0</v>
          </cell>
          <cell r="J123">
            <v>22.5</v>
          </cell>
          <cell r="K123">
            <v>0</v>
          </cell>
          <cell r="L123">
            <v>0</v>
          </cell>
          <cell r="M123">
            <v>0</v>
          </cell>
        </row>
        <row r="124">
          <cell r="D124">
            <v>259.59710000000001</v>
          </cell>
          <cell r="E124">
            <v>2781.3971999999999</v>
          </cell>
          <cell r="F124">
            <v>0</v>
          </cell>
          <cell r="G124">
            <v>23.363700000000001</v>
          </cell>
          <cell r="H124">
            <v>23.363700000000001</v>
          </cell>
          <cell r="I124">
            <v>211.75700000000001</v>
          </cell>
          <cell r="J124">
            <v>398.6669</v>
          </cell>
          <cell r="K124">
            <v>0</v>
          </cell>
          <cell r="L124">
            <v>1.8543000000000001</v>
          </cell>
          <cell r="M124">
            <v>0</v>
          </cell>
        </row>
        <row r="125">
          <cell r="D125">
            <v>0</v>
          </cell>
          <cell r="E125">
            <v>0</v>
          </cell>
          <cell r="F125">
            <v>1164</v>
          </cell>
          <cell r="G125">
            <v>0</v>
          </cell>
          <cell r="H125">
            <v>0</v>
          </cell>
          <cell r="I125">
            <v>0</v>
          </cell>
          <cell r="J125">
            <v>36</v>
          </cell>
          <cell r="K125">
            <v>0</v>
          </cell>
          <cell r="L125">
            <v>0</v>
          </cell>
          <cell r="M125">
            <v>0</v>
          </cell>
        </row>
        <row r="126">
          <cell r="D126">
            <v>1759.1204</v>
          </cell>
          <cell r="E126">
            <v>7036.4817999999996</v>
          </cell>
          <cell r="F126">
            <v>6816.5916999999999</v>
          </cell>
          <cell r="G126">
            <v>879.56020000000001</v>
          </cell>
          <cell r="H126">
            <v>1759.1204</v>
          </cell>
          <cell r="I126">
            <v>1979.0105000000001</v>
          </cell>
          <cell r="J126">
            <v>1759.1204</v>
          </cell>
          <cell r="K126">
            <v>0</v>
          </cell>
          <cell r="L126">
            <v>10.9945</v>
          </cell>
          <cell r="M126">
            <v>0</v>
          </cell>
        </row>
        <row r="127">
          <cell r="D127">
            <v>1250</v>
          </cell>
          <cell r="E127">
            <v>6500</v>
          </cell>
          <cell r="F127">
            <v>4850</v>
          </cell>
          <cell r="G127">
            <v>800</v>
          </cell>
          <cell r="H127">
            <v>1100</v>
          </cell>
          <cell r="I127">
            <v>2750</v>
          </cell>
          <cell r="J127">
            <v>2000</v>
          </cell>
          <cell r="K127">
            <v>0</v>
          </cell>
          <cell r="L127">
            <v>750</v>
          </cell>
          <cell r="M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D130">
            <v>332.5</v>
          </cell>
          <cell r="E130">
            <v>2394</v>
          </cell>
          <cell r="F130">
            <v>1662.5</v>
          </cell>
          <cell r="G130">
            <v>133</v>
          </cell>
          <cell r="H130">
            <v>266</v>
          </cell>
          <cell r="I130">
            <v>997.5</v>
          </cell>
          <cell r="J130">
            <v>532</v>
          </cell>
          <cell r="K130">
            <v>0</v>
          </cell>
          <cell r="L130">
            <v>332.5</v>
          </cell>
          <cell r="M130">
            <v>0</v>
          </cell>
        </row>
        <row r="131">
          <cell r="D131">
            <v>0</v>
          </cell>
          <cell r="E131">
            <v>750</v>
          </cell>
          <cell r="F131">
            <v>750</v>
          </cell>
          <cell r="G131">
            <v>750</v>
          </cell>
          <cell r="H131">
            <v>750</v>
          </cell>
          <cell r="I131">
            <v>750</v>
          </cell>
          <cell r="J131">
            <v>750</v>
          </cell>
          <cell r="K131">
            <v>0</v>
          </cell>
          <cell r="L131">
            <v>0</v>
          </cell>
          <cell r="M131">
            <v>0</v>
          </cell>
        </row>
        <row r="132">
          <cell r="D132">
            <v>631.45230000000004</v>
          </cell>
          <cell r="E132">
            <v>6765.5608000000002</v>
          </cell>
          <cell r="F132">
            <v>0</v>
          </cell>
          <cell r="G132">
            <v>56.8307</v>
          </cell>
          <cell r="H132">
            <v>56.8307</v>
          </cell>
          <cell r="I132">
            <v>515.0847</v>
          </cell>
          <cell r="J132">
            <v>969.73040000000003</v>
          </cell>
          <cell r="K132">
            <v>0</v>
          </cell>
          <cell r="L132">
            <v>4.5103999999999997</v>
          </cell>
          <cell r="M132">
            <v>0</v>
          </cell>
        </row>
        <row r="133">
          <cell r="D133">
            <v>0</v>
          </cell>
          <cell r="E133">
            <v>0</v>
          </cell>
          <cell r="F133">
            <v>6305</v>
          </cell>
          <cell r="G133">
            <v>0</v>
          </cell>
          <cell r="H133">
            <v>0</v>
          </cell>
          <cell r="I133">
            <v>0</v>
          </cell>
          <cell r="J133">
            <v>195</v>
          </cell>
          <cell r="K133">
            <v>0</v>
          </cell>
          <cell r="L133">
            <v>0</v>
          </cell>
          <cell r="M133">
            <v>0</v>
          </cell>
        </row>
        <row r="134">
          <cell r="D134">
            <v>200</v>
          </cell>
          <cell r="E134">
            <v>1600</v>
          </cell>
          <cell r="F134">
            <v>1175</v>
          </cell>
          <cell r="G134">
            <v>100</v>
          </cell>
          <cell r="H134">
            <v>200</v>
          </cell>
          <cell r="I134">
            <v>225</v>
          </cell>
          <cell r="J134">
            <v>200</v>
          </cell>
          <cell r="K134">
            <v>0</v>
          </cell>
          <cell r="L134">
            <v>0</v>
          </cell>
          <cell r="M134">
            <v>0</v>
          </cell>
        </row>
        <row r="135">
          <cell r="D135">
            <v>0</v>
          </cell>
          <cell r="E135">
            <v>2560</v>
          </cell>
          <cell r="F135">
            <v>1440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D136">
            <v>0</v>
          </cell>
          <cell r="E136">
            <v>405</v>
          </cell>
          <cell r="F136">
            <v>232.5</v>
          </cell>
          <cell r="G136">
            <v>37.5</v>
          </cell>
          <cell r="H136">
            <v>37.5</v>
          </cell>
          <cell r="I136">
            <v>0</v>
          </cell>
          <cell r="J136">
            <v>37.5</v>
          </cell>
          <cell r="K136">
            <v>0</v>
          </cell>
          <cell r="L136">
            <v>0</v>
          </cell>
          <cell r="M136">
            <v>0</v>
          </cell>
        </row>
        <row r="137">
          <cell r="D137">
            <v>948.58510000000001</v>
          </cell>
          <cell r="E137">
            <v>2999.2029000000002</v>
          </cell>
          <cell r="F137">
            <v>1576.3252</v>
          </cell>
          <cell r="G137">
            <v>167.3974</v>
          </cell>
          <cell r="H137">
            <v>348.74450000000002</v>
          </cell>
          <cell r="I137">
            <v>471.50259999999997</v>
          </cell>
          <cell r="J137">
            <v>488.2423</v>
          </cell>
          <cell r="K137">
            <v>0</v>
          </cell>
          <cell r="L137">
            <v>0</v>
          </cell>
          <cell r="M137">
            <v>0</v>
          </cell>
        </row>
        <row r="138">
          <cell r="D138">
            <v>0</v>
          </cell>
          <cell r="E138">
            <v>700</v>
          </cell>
          <cell r="F138">
            <v>500</v>
          </cell>
          <cell r="G138">
            <v>1500</v>
          </cell>
          <cell r="H138">
            <v>7000</v>
          </cell>
          <cell r="I138">
            <v>12000</v>
          </cell>
          <cell r="J138">
            <v>4500</v>
          </cell>
          <cell r="K138">
            <v>0</v>
          </cell>
          <cell r="L138">
            <v>0</v>
          </cell>
          <cell r="M138">
            <v>0</v>
          </cell>
        </row>
        <row r="139">
          <cell r="D139">
            <v>5200</v>
          </cell>
          <cell r="E139">
            <v>20800</v>
          </cell>
          <cell r="F139">
            <v>20150</v>
          </cell>
          <cell r="G139">
            <v>2600</v>
          </cell>
          <cell r="H139">
            <v>5200</v>
          </cell>
          <cell r="I139">
            <v>5850</v>
          </cell>
          <cell r="J139">
            <v>5200</v>
          </cell>
          <cell r="K139">
            <v>0</v>
          </cell>
          <cell r="L139">
            <v>0</v>
          </cell>
          <cell r="M139">
            <v>0</v>
          </cell>
        </row>
        <row r="140">
          <cell r="D140">
            <v>3000</v>
          </cell>
          <cell r="E140">
            <v>6500</v>
          </cell>
          <cell r="F140">
            <v>7000</v>
          </cell>
          <cell r="G140">
            <v>450</v>
          </cell>
          <cell r="H140">
            <v>750</v>
          </cell>
          <cell r="I140">
            <v>2000</v>
          </cell>
          <cell r="J140">
            <v>2000</v>
          </cell>
          <cell r="K140">
            <v>0</v>
          </cell>
          <cell r="L140">
            <v>0</v>
          </cell>
          <cell r="M140">
            <v>0</v>
          </cell>
        </row>
        <row r="141">
          <cell r="D141">
            <v>50</v>
          </cell>
          <cell r="E141">
            <v>360</v>
          </cell>
          <cell r="F141">
            <v>250</v>
          </cell>
          <cell r="G141">
            <v>20</v>
          </cell>
          <cell r="H141">
            <v>40</v>
          </cell>
          <cell r="I141">
            <v>150</v>
          </cell>
          <cell r="J141">
            <v>80</v>
          </cell>
          <cell r="K141">
            <v>10000</v>
          </cell>
          <cell r="L141">
            <v>50</v>
          </cell>
          <cell r="M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600</v>
          </cell>
          <cell r="L142">
            <v>0</v>
          </cell>
          <cell r="M142">
            <v>0</v>
          </cell>
        </row>
        <row r="143">
          <cell r="D143">
            <v>310</v>
          </cell>
          <cell r="E143">
            <v>2232</v>
          </cell>
          <cell r="F143">
            <v>1550</v>
          </cell>
          <cell r="G143">
            <v>124</v>
          </cell>
          <cell r="H143">
            <v>248</v>
          </cell>
          <cell r="I143">
            <v>930</v>
          </cell>
          <cell r="J143">
            <v>496</v>
          </cell>
          <cell r="L143">
            <v>310</v>
          </cell>
          <cell r="M143">
            <v>0</v>
          </cell>
        </row>
        <row r="144">
          <cell r="D144">
            <v>1000</v>
          </cell>
          <cell r="E144">
            <v>7200</v>
          </cell>
          <cell r="F144">
            <v>5000</v>
          </cell>
          <cell r="G144">
            <v>400</v>
          </cell>
          <cell r="H144">
            <v>800</v>
          </cell>
          <cell r="I144">
            <v>3000</v>
          </cell>
          <cell r="J144">
            <v>1600</v>
          </cell>
          <cell r="K144">
            <v>0</v>
          </cell>
          <cell r="L144">
            <v>1000</v>
          </cell>
          <cell r="M144">
            <v>0</v>
          </cell>
        </row>
        <row r="145">
          <cell r="K145">
            <v>150</v>
          </cell>
          <cell r="L145">
            <v>0</v>
          </cell>
          <cell r="M145">
            <v>0</v>
          </cell>
        </row>
        <row r="146">
          <cell r="D146">
            <v>0</v>
          </cell>
          <cell r="E146">
            <v>2050</v>
          </cell>
          <cell r="F146">
            <v>2050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</row>
        <row r="148">
          <cell r="D148">
            <v>1133.9976999999999</v>
          </cell>
          <cell r="E148">
            <v>13116.981100000001</v>
          </cell>
          <cell r="F148">
            <v>0</v>
          </cell>
          <cell r="G148">
            <v>110.07989999999999</v>
          </cell>
          <cell r="H148">
            <v>110.07989999999999</v>
          </cell>
          <cell r="I148">
            <v>997.70830000000001</v>
          </cell>
          <cell r="J148">
            <v>1878.3475000000001</v>
          </cell>
          <cell r="K148">
            <v>0</v>
          </cell>
          <cell r="L148">
            <v>125.8056</v>
          </cell>
        </row>
        <row r="149">
          <cell r="L149">
            <v>0</v>
          </cell>
          <cell r="M149">
            <v>0</v>
          </cell>
        </row>
        <row r="150">
          <cell r="K150">
            <v>0</v>
          </cell>
          <cell r="L150">
            <v>0</v>
          </cell>
          <cell r="M150">
            <v>0</v>
          </cell>
        </row>
        <row r="151">
          <cell r="D151">
            <v>27476.512400000003</v>
          </cell>
          <cell r="E151">
            <v>172833.50030000001</v>
          </cell>
          <cell r="F151">
            <v>121464.37060000001</v>
          </cell>
          <cell r="G151">
            <v>9004.8748000000014</v>
          </cell>
          <cell r="H151">
            <v>20022.592200000003</v>
          </cell>
          <cell r="I151">
            <v>37290.835800000001</v>
          </cell>
          <cell r="J151">
            <v>31626.665499999999</v>
          </cell>
          <cell r="K151">
            <v>10750</v>
          </cell>
          <cell r="L151">
            <v>3003.6477</v>
          </cell>
          <cell r="M151">
            <v>0</v>
          </cell>
        </row>
      </sheetData>
      <sheetData sheetId="5">
        <row r="6">
          <cell r="B6" t="str">
            <v>Medicaid/Medicaid Mngd</v>
          </cell>
          <cell r="E6">
            <v>667772</v>
          </cell>
          <cell r="F6">
            <v>512147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Medicare</v>
          </cell>
          <cell r="E7">
            <v>294125</v>
          </cell>
          <cell r="F7">
            <v>109005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Commercial Insurance</v>
          </cell>
          <cell r="E8">
            <v>557192</v>
          </cell>
          <cell r="F8">
            <v>530011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Private Pay</v>
          </cell>
          <cell r="E9">
            <v>65400</v>
          </cell>
          <cell r="F9">
            <v>20815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Grants/Donations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15000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E13">
            <v>10000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B15" t="str">
            <v>Towns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E16">
            <v>0</v>
          </cell>
          <cell r="F16">
            <v>0</v>
          </cell>
          <cell r="G16">
            <v>3000</v>
          </cell>
          <cell r="H16">
            <v>0</v>
          </cell>
          <cell r="I16">
            <v>0</v>
          </cell>
          <cell r="J16">
            <v>7000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750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6000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2500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2000</v>
          </cell>
        </row>
        <row r="21">
          <cell r="E21">
            <v>0</v>
          </cell>
          <cell r="F21">
            <v>0</v>
          </cell>
          <cell r="G21">
            <v>2000</v>
          </cell>
          <cell r="H21">
            <v>0</v>
          </cell>
          <cell r="I21">
            <v>0</v>
          </cell>
          <cell r="J21">
            <v>8000</v>
          </cell>
        </row>
        <row r="22">
          <cell r="H22">
            <v>154000</v>
          </cell>
          <cell r="J22">
            <v>184116</v>
          </cell>
          <cell r="K22">
            <v>0</v>
          </cell>
        </row>
        <row r="23">
          <cell r="E23">
            <v>0</v>
          </cell>
          <cell r="F23">
            <v>0</v>
          </cell>
          <cell r="G23">
            <v>74800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K24">
            <v>5000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10000</v>
          </cell>
          <cell r="M25">
            <v>0</v>
          </cell>
        </row>
        <row r="26">
          <cell r="E26">
            <v>7500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2000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425000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E29">
            <v>2500</v>
          </cell>
          <cell r="F29">
            <v>2500</v>
          </cell>
        </row>
        <row r="30">
          <cell r="L30">
            <v>10000</v>
          </cell>
          <cell r="M30">
            <v>0</v>
          </cell>
        </row>
      </sheetData>
      <sheetData sheetId="6">
        <row r="15">
          <cell r="D15">
            <v>9657.48</v>
          </cell>
          <cell r="E15">
            <v>44182.16</v>
          </cell>
          <cell r="F15">
            <v>31225.440000000002</v>
          </cell>
          <cell r="G15">
            <v>2186.4</v>
          </cell>
          <cell r="H15">
            <v>4437.04</v>
          </cell>
          <cell r="I15">
            <v>6600.76</v>
          </cell>
          <cell r="J15">
            <v>5816.4800000000005</v>
          </cell>
        </row>
        <row r="16">
          <cell r="D16">
            <v>0</v>
          </cell>
          <cell r="E16">
            <v>12000</v>
          </cell>
          <cell r="F16">
            <v>7200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80">
          <cell r="E80">
            <v>1619489</v>
          </cell>
          <cell r="F80">
            <v>1174478</v>
          </cell>
          <cell r="G80">
            <v>79800</v>
          </cell>
          <cell r="H80">
            <v>154000</v>
          </cell>
          <cell r="I80">
            <v>425000</v>
          </cell>
          <cell r="J80">
            <v>212366</v>
          </cell>
          <cell r="K80">
            <v>5000</v>
          </cell>
        </row>
      </sheetData>
      <sheetData sheetId="7">
        <row r="15">
          <cell r="E15">
            <v>15319</v>
          </cell>
          <cell r="F15">
            <v>11460</v>
          </cell>
          <cell r="G15">
            <v>3396</v>
          </cell>
          <cell r="H15">
            <v>5529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8">
        <row r="13">
          <cell r="D13">
            <v>-318232.99239999999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942EB-93BB-4375-8F40-867809A0224B}">
  <sheetPr>
    <pageSetUpPr fitToPage="1"/>
  </sheetPr>
  <dimension ref="A1:BI1035"/>
  <sheetViews>
    <sheetView tabSelected="1" workbookViewId="0">
      <selection activeCell="R6" sqref="R6"/>
    </sheetView>
  </sheetViews>
  <sheetFormatPr defaultRowHeight="15.6" thickTop="1" thickBottom="1" x14ac:dyDescent="0.35"/>
  <cols>
    <col min="1" max="1" width="2.44140625" style="5" customWidth="1"/>
    <col min="2" max="2" width="2.44140625" style="6" customWidth="1"/>
    <col min="3" max="3" width="27.5546875" customWidth="1"/>
    <col min="4" max="4" width="10.5546875" customWidth="1"/>
    <col min="5" max="5" width="13.6640625" bestFit="1" customWidth="1"/>
    <col min="6" max="6" width="11.44140625" customWidth="1"/>
    <col min="7" max="8" width="10.109375" customWidth="1"/>
    <col min="9" max="11" width="10.6640625" customWidth="1"/>
    <col min="12" max="12" width="10.33203125" customWidth="1"/>
    <col min="13" max="13" width="10.6640625" customWidth="1"/>
    <col min="14" max="14" width="11.5546875" style="23" bestFit="1" customWidth="1"/>
    <col min="15" max="15" width="16.33203125" style="11" customWidth="1"/>
    <col min="16" max="16" width="22.88671875" style="12" customWidth="1"/>
    <col min="17" max="61" width="8.88671875" style="12"/>
  </cols>
  <sheetData>
    <row r="1" spans="1:61" s="4" customFormat="1" ht="15" customHeight="1" thickTop="1" thickBot="1" x14ac:dyDescent="0.35">
      <c r="A1" s="1"/>
      <c r="B1" s="2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61" ht="82.2" customHeight="1" thickTop="1" thickBot="1" x14ac:dyDescent="0.35">
      <c r="C2" s="7" t="s">
        <v>0</v>
      </c>
      <c r="D2" s="8"/>
      <c r="E2" s="9" t="str">
        <f>'[1]Program Codes'!C3</f>
        <v>Agency Name</v>
      </c>
      <c r="F2" s="8"/>
      <c r="G2" s="8"/>
      <c r="H2" s="8"/>
      <c r="I2" s="8"/>
      <c r="J2" s="8"/>
      <c r="K2" s="8"/>
      <c r="L2" s="8"/>
      <c r="M2" s="8"/>
      <c r="N2" s="10"/>
      <c r="O2" s="80" t="s">
        <v>59</v>
      </c>
    </row>
    <row r="3" spans="1:61" ht="24.6" thickTop="1" thickBot="1" x14ac:dyDescent="0.5">
      <c r="C3" s="79">
        <v>2022</v>
      </c>
      <c r="D3" s="13"/>
      <c r="E3" s="13"/>
      <c r="F3" s="13"/>
      <c r="G3" s="14"/>
      <c r="H3" s="14"/>
      <c r="I3" s="14"/>
      <c r="J3" s="14"/>
      <c r="K3" s="14"/>
      <c r="L3" s="14"/>
      <c r="M3" s="13"/>
      <c r="N3" s="15"/>
    </row>
    <row r="4" spans="1:61" s="23" customFormat="1" ht="14.4" thickTop="1" thickBot="1" x14ac:dyDescent="0.3">
      <c r="A4" s="16"/>
      <c r="B4" s="17"/>
      <c r="C4" s="78"/>
      <c r="D4" s="19" t="str">
        <f>'[1]Program Codes'!C6</f>
        <v>Admin</v>
      </c>
      <c r="E4" s="19" t="str">
        <f>'[1]Program Codes'!D6</f>
        <v>Derby</v>
      </c>
      <c r="F4" s="19" t="str">
        <f>'[1]Program Codes'!E6</f>
        <v>Hamburg</v>
      </c>
      <c r="G4" s="19" t="str">
        <f>'[1]Program Codes'!F6</f>
        <v>PP chore</v>
      </c>
      <c r="H4" s="19" t="str">
        <f>'[1]Program Codes'!G6</f>
        <v>County chore</v>
      </c>
      <c r="I4" s="19" t="str">
        <f>'[1]Program Codes'!H6</f>
        <v>Health Home</v>
      </c>
      <c r="J4" s="19" t="str">
        <f>'[1]Program Codes'!I6</f>
        <v>Sr Services</v>
      </c>
      <c r="K4" s="19" t="str">
        <f>'[1]Program Codes'!J6</f>
        <v>Discretionary</v>
      </c>
      <c r="L4" s="19" t="str">
        <f>'[1]Program Codes'!K6</f>
        <v>Fundraising</v>
      </c>
      <c r="M4" s="19" t="str">
        <f>'[1]Program Codes'!L6</f>
        <v>Prg 10</v>
      </c>
      <c r="N4" s="20"/>
      <c r="O4" s="2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</row>
    <row r="5" spans="1:61" s="23" customFormat="1" ht="14.4" thickTop="1" thickBot="1" x14ac:dyDescent="0.3">
      <c r="A5" s="16"/>
      <c r="B5" s="17"/>
      <c r="C5" s="24" t="s">
        <v>1</v>
      </c>
      <c r="D5" s="25">
        <f>'[1]Program Codes'!C7</f>
        <v>0</v>
      </c>
      <c r="E5" s="25">
        <f>'[1]Program Codes'!D7</f>
        <v>0</v>
      </c>
      <c r="F5" s="25">
        <f>'[1]Program Codes'!E7</f>
        <v>0</v>
      </c>
      <c r="G5" s="25">
        <f>'[1]Program Codes'!F7</f>
        <v>0</v>
      </c>
      <c r="H5" s="25">
        <f>'[1]Program Codes'!G7</f>
        <v>0</v>
      </c>
      <c r="I5" s="25">
        <f>'[1]Program Codes'!H7</f>
        <v>0</v>
      </c>
      <c r="J5" s="25">
        <f>'[1]Program Codes'!I7</f>
        <v>0</v>
      </c>
      <c r="K5" s="25">
        <f>'[1]Program Codes'!J7</f>
        <v>0</v>
      </c>
      <c r="L5" s="25">
        <f>'[1]Program Codes'!K7</f>
        <v>0</v>
      </c>
      <c r="M5" s="25">
        <f>'[1]Program Codes'!L7</f>
        <v>0</v>
      </c>
      <c r="N5" s="26" t="s">
        <v>2</v>
      </c>
      <c r="O5" s="21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</row>
    <row r="6" spans="1:61" thickTop="1" thickBot="1" x14ac:dyDescent="0.35"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  <c r="N6" s="29"/>
    </row>
    <row r="7" spans="1:61" thickTop="1" thickBot="1" x14ac:dyDescent="0.35">
      <c r="C7" s="30" t="s">
        <v>3</v>
      </c>
      <c r="D7" s="31">
        <f>'[1]Fringe - input'!D7</f>
        <v>241437</v>
      </c>
      <c r="E7" s="31">
        <f>'[1]Fringe - input'!E7+'[1]Fringe - input'!E8</f>
        <v>1104554</v>
      </c>
      <c r="F7" s="31">
        <f>'[1]Fringe - input'!F7+'[1]Fringe - input'!F8</f>
        <v>780636</v>
      </c>
      <c r="G7" s="31">
        <f>'[1]Fringe - input'!G7</f>
        <v>54660</v>
      </c>
      <c r="H7" s="31">
        <f>'[1]Fringe - input'!H7</f>
        <v>110926</v>
      </c>
      <c r="I7" s="31">
        <f>'[1]Fringe - input'!I7</f>
        <v>165019</v>
      </c>
      <c r="J7" s="31">
        <f>'[1]Fringe - input'!J7</f>
        <v>145412</v>
      </c>
      <c r="K7" s="31">
        <f>'[1]Fringe - input'!K7</f>
        <v>0</v>
      </c>
      <c r="L7" s="31">
        <f>'[1]Fringe - input'!L7</f>
        <v>16743</v>
      </c>
      <c r="M7" s="31">
        <f>'[1]Fringe - input'!M7</f>
        <v>0</v>
      </c>
      <c r="N7" s="32">
        <f>SUM(D7:M7)</f>
        <v>2619387</v>
      </c>
      <c r="O7" s="81">
        <v>1816324</v>
      </c>
    </row>
    <row r="8" spans="1:61" thickTop="1" thickBot="1" x14ac:dyDescent="0.35">
      <c r="C8" s="27" t="str">
        <f>'[1]Fringe - input'!C9</f>
        <v>FICA</v>
      </c>
      <c r="D8" s="33">
        <f>'[1]Fringe - input'!D9</f>
        <v>18470</v>
      </c>
      <c r="E8" s="33">
        <f>'[1]Fringe - input'!E9</f>
        <v>58767</v>
      </c>
      <c r="F8" s="33">
        <f>'[1]Fringe - input'!F9</f>
        <v>52558</v>
      </c>
      <c r="G8" s="33">
        <f>'[1]Fringe - input'!G9</f>
        <v>4181</v>
      </c>
      <c r="H8" s="33">
        <f>'[1]Fringe - input'!H9</f>
        <v>8486</v>
      </c>
      <c r="I8" s="33">
        <f>'[1]Fringe - input'!I9</f>
        <v>12624</v>
      </c>
      <c r="J8" s="33">
        <f>'[1]Fringe - input'!J9</f>
        <v>11124</v>
      </c>
      <c r="K8" s="33">
        <f>'[1]Fringe - input'!K9</f>
        <v>0</v>
      </c>
      <c r="L8" s="33">
        <f>'[1]Fringe - input'!L9</f>
        <v>1281</v>
      </c>
      <c r="M8" s="33">
        <f>'[1]Fringe - input'!M9</f>
        <v>0</v>
      </c>
      <c r="N8" s="34">
        <f t="shared" ref="N8:N56" si="0">SUM(D8:M8)</f>
        <v>167491</v>
      </c>
      <c r="O8" s="81">
        <v>56967</v>
      </c>
    </row>
    <row r="9" spans="1:61" thickTop="1" thickBot="1" x14ac:dyDescent="0.35">
      <c r="C9" s="27" t="str">
        <f>'[1]Fringe - input'!C10</f>
        <v>Workers Comp.</v>
      </c>
      <c r="D9" s="33">
        <f>'[1]Fringe - input'!D10</f>
        <v>990</v>
      </c>
      <c r="E9" s="33">
        <f>'[1]Fringe - input'!E10</f>
        <v>3150</v>
      </c>
      <c r="F9" s="33">
        <f>'[1]Fringe - input'!F10</f>
        <v>2817</v>
      </c>
      <c r="G9" s="33">
        <f>'[1]Fringe - input'!G10</f>
        <v>424</v>
      </c>
      <c r="H9" s="33">
        <f>'[1]Fringe - input'!H10</f>
        <v>1455</v>
      </c>
      <c r="I9" s="33">
        <f>'[1]Fringe - input'!I10</f>
        <v>1277</v>
      </c>
      <c r="J9" s="33">
        <f>'[1]Fringe - input'!J10</f>
        <v>2596</v>
      </c>
      <c r="K9" s="33">
        <f>'[1]Fringe - input'!K10</f>
        <v>0</v>
      </c>
      <c r="L9" s="33">
        <f>'[1]Fringe - input'!L10</f>
        <v>69</v>
      </c>
      <c r="M9" s="33">
        <f>'[1]Fringe - input'!M10</f>
        <v>0</v>
      </c>
      <c r="N9" s="34">
        <f t="shared" si="0"/>
        <v>12778</v>
      </c>
      <c r="O9" s="81">
        <v>33675</v>
      </c>
    </row>
    <row r="10" spans="1:61" thickTop="1" thickBot="1" x14ac:dyDescent="0.35">
      <c r="C10" s="27" t="str">
        <f>'[1]Fringe - input'!C11</f>
        <v>Disability/PFL</v>
      </c>
      <c r="D10" s="33">
        <f>'[1]Fringe - input'!D11</f>
        <v>163</v>
      </c>
      <c r="E10" s="33">
        <f>'[1]Fringe - input'!E11</f>
        <v>620</v>
      </c>
      <c r="F10" s="33">
        <f>'[1]Fringe - input'!F11</f>
        <v>457</v>
      </c>
      <c r="G10" s="33">
        <f>'[1]Fringe - input'!G11</f>
        <v>65</v>
      </c>
      <c r="H10" s="33">
        <f>'[1]Fringe - input'!H11</f>
        <v>587</v>
      </c>
      <c r="I10" s="33">
        <f>'[1]Fringe - input'!I11</f>
        <v>98</v>
      </c>
      <c r="J10" s="33">
        <f>'[1]Fringe - input'!J11</f>
        <v>131</v>
      </c>
      <c r="K10" s="33">
        <f>'[1]Fringe - input'!K11</f>
        <v>0</v>
      </c>
      <c r="L10" s="33">
        <f>'[1]Fringe - input'!L11</f>
        <v>0</v>
      </c>
      <c r="M10" s="33">
        <f>'[1]Fringe - input'!M11</f>
        <v>0</v>
      </c>
      <c r="N10" s="34">
        <f t="shared" si="0"/>
        <v>2121</v>
      </c>
      <c r="O10" s="81">
        <v>6637</v>
      </c>
    </row>
    <row r="11" spans="1:61" thickTop="1" thickBot="1" x14ac:dyDescent="0.35">
      <c r="C11" s="27" t="str">
        <f>'[1]Fringe - input'!C12</f>
        <v>Unemployment</v>
      </c>
      <c r="D11" s="33">
        <f>'[1]Fringe - input'!D12</f>
        <v>1618</v>
      </c>
      <c r="E11" s="33">
        <f>'[1]Fringe - input'!E12</f>
        <v>6274</v>
      </c>
      <c r="F11" s="33">
        <f>'[1]Fringe - input'!F12</f>
        <v>4917</v>
      </c>
      <c r="G11" s="33">
        <f>'[1]Fringe - input'!G12</f>
        <v>366</v>
      </c>
      <c r="H11" s="33">
        <f>'[1]Fringe - input'!H12</f>
        <v>743</v>
      </c>
      <c r="I11" s="33">
        <f>'[1]Fringe - input'!I12</f>
        <v>1106</v>
      </c>
      <c r="J11" s="33">
        <f>'[1]Fringe - input'!J12</f>
        <v>974</v>
      </c>
      <c r="K11" s="33">
        <f>'[1]Fringe - input'!K12</f>
        <v>0</v>
      </c>
      <c r="L11" s="33">
        <f>'[1]Fringe - input'!L12</f>
        <v>112</v>
      </c>
      <c r="M11" s="33">
        <f>'[1]Fringe - input'!M12</f>
        <v>0</v>
      </c>
      <c r="N11" s="34">
        <f t="shared" si="0"/>
        <v>16110</v>
      </c>
      <c r="O11" s="81">
        <v>2533</v>
      </c>
    </row>
    <row r="12" spans="1:61" thickTop="1" thickBot="1" x14ac:dyDescent="0.35">
      <c r="C12" s="27" t="str">
        <f>'[1]Fringe - input'!C13</f>
        <v>Health</v>
      </c>
      <c r="D12" s="33">
        <f>'[1]Fringe - input'!D13</f>
        <v>9383</v>
      </c>
      <c r="E12" s="33">
        <f>'[1]Fringe - input'!E13</f>
        <v>46913</v>
      </c>
      <c r="F12" s="33">
        <f>'[1]Fringe - input'!F13</f>
        <v>23456</v>
      </c>
      <c r="G12" s="33">
        <f>'[1]Fringe - input'!G13</f>
        <v>0</v>
      </c>
      <c r="H12" s="33">
        <f>'[1]Fringe - input'!H13</f>
        <v>0</v>
      </c>
      <c r="I12" s="33">
        <f>'[1]Fringe - input'!I13</f>
        <v>4692</v>
      </c>
      <c r="J12" s="33">
        <f>'[1]Fringe - input'!J13</f>
        <v>4691</v>
      </c>
      <c r="K12" s="33">
        <f>'[1]Fringe - input'!K13</f>
        <v>0</v>
      </c>
      <c r="L12" s="33">
        <f>'[1]Fringe - input'!L13</f>
        <v>0</v>
      </c>
      <c r="M12" s="33">
        <f>'[1]Fringe - input'!M13</f>
        <v>0</v>
      </c>
      <c r="N12" s="34">
        <f t="shared" si="0"/>
        <v>89135</v>
      </c>
      <c r="O12" s="81">
        <v>62600</v>
      </c>
    </row>
    <row r="13" spans="1:61" thickTop="1" thickBot="1" x14ac:dyDescent="0.35">
      <c r="C13" s="27" t="str">
        <f>'[1]Fringe - input'!C14</f>
        <v>Retirement-</v>
      </c>
      <c r="D13" s="33">
        <f>'[1]Fringe - input'!D14+'[1]Fringe - input'!D16</f>
        <v>7633</v>
      </c>
      <c r="E13" s="33">
        <f>'[1]Fringe - input'!E14+'[1]Fringe - input'!E16</f>
        <v>27346</v>
      </c>
      <c r="F13" s="33">
        <f>'[1]Fringe - input'!F14+'[1]Fringe - input'!F16</f>
        <v>29915</v>
      </c>
      <c r="G13" s="33">
        <f>'[1]Fringe - input'!G14+'[1]Fringe - input'!G16</f>
        <v>3146</v>
      </c>
      <c r="H13" s="33">
        <f>'[1]Fringe - input'!H14+'[1]Fringe - input'!H16</f>
        <v>4103</v>
      </c>
      <c r="I13" s="33">
        <f>'[1]Fringe - input'!I14+'[1]Fringe - input'!I16</f>
        <v>5751</v>
      </c>
      <c r="J13" s="33">
        <f>'[1]Fringe - input'!J14+'[1]Fringe - input'!J16</f>
        <v>5662</v>
      </c>
      <c r="K13" s="33">
        <f>'[1]Fringe - input'!K14</f>
        <v>0</v>
      </c>
      <c r="L13" s="33">
        <f>'[1]Fringe - input'!L14</f>
        <v>502</v>
      </c>
      <c r="M13" s="33">
        <f>'[1]Fringe - input'!M14</f>
        <v>0</v>
      </c>
      <c r="N13" s="34">
        <f>SUM(D13:M13)</f>
        <v>84058</v>
      </c>
      <c r="O13" s="81">
        <v>34999</v>
      </c>
    </row>
    <row r="14" spans="1:61" thickTop="1" thickBot="1" x14ac:dyDescent="0.35">
      <c r="C14" s="30" t="str">
        <f>'[1]Fringe - input'!C15</f>
        <v>Life/AD&amp;D/STD/LTD</v>
      </c>
      <c r="D14" s="31">
        <f>'[1]Fringe - input'!D15</f>
        <v>1405</v>
      </c>
      <c r="E14" s="31">
        <f>'[1]Fringe - input'!E15</f>
        <v>4041</v>
      </c>
      <c r="F14" s="31">
        <f>'[1]Fringe - input'!F15</f>
        <v>2326</v>
      </c>
      <c r="G14" s="31">
        <f>'[1]Fringe - input'!G15</f>
        <v>159</v>
      </c>
      <c r="H14" s="31">
        <f>'[1]Fringe - input'!H15</f>
        <v>159</v>
      </c>
      <c r="I14" s="31">
        <f>'[1]Fringe - input'!I15</f>
        <v>1408</v>
      </c>
      <c r="J14" s="31">
        <f>'[1]Fringe - input'!J15</f>
        <v>1198</v>
      </c>
      <c r="K14" s="31">
        <f>'[1]Fringe - input'!K15</f>
        <v>0</v>
      </c>
      <c r="L14" s="31">
        <f>'[1]Fringe - input'!L15</f>
        <v>0</v>
      </c>
      <c r="M14" s="31">
        <f>'[1]Fringe - input'!M15</f>
        <v>0</v>
      </c>
      <c r="N14" s="32">
        <f t="shared" si="0"/>
        <v>10696</v>
      </c>
      <c r="O14" s="81">
        <v>10696</v>
      </c>
    </row>
    <row r="15" spans="1:61" thickTop="1" thickBot="1" x14ac:dyDescent="0.35">
      <c r="C15" s="35" t="s">
        <v>4</v>
      </c>
      <c r="D15" s="33">
        <f t="shared" ref="D15:J15" si="1">D7*0.04</f>
        <v>9657.48</v>
      </c>
      <c r="E15" s="33">
        <f t="shared" si="1"/>
        <v>44182.16</v>
      </c>
      <c r="F15" s="33">
        <f t="shared" si="1"/>
        <v>31225.440000000002</v>
      </c>
      <c r="G15" s="33">
        <f t="shared" si="1"/>
        <v>2186.4</v>
      </c>
      <c r="H15" s="33">
        <f t="shared" si="1"/>
        <v>4437.04</v>
      </c>
      <c r="I15" s="33">
        <f t="shared" si="1"/>
        <v>6600.76</v>
      </c>
      <c r="J15" s="33">
        <f t="shared" si="1"/>
        <v>5816.4800000000005</v>
      </c>
      <c r="K15" s="31">
        <f>'[1]Fringe - input'!K16</f>
        <v>0</v>
      </c>
      <c r="L15" s="31">
        <f>'[1]Fringe - input'!L16</f>
        <v>0</v>
      </c>
      <c r="M15" s="31">
        <f>'[1]Fringe - input'!M16</f>
        <v>0</v>
      </c>
      <c r="N15" s="32">
        <f t="shared" si="0"/>
        <v>104105.75999999998</v>
      </c>
      <c r="O15" s="81">
        <v>54490</v>
      </c>
    </row>
    <row r="16" spans="1:61" thickTop="1" thickBot="1" x14ac:dyDescent="0.35">
      <c r="C16" s="35" t="s">
        <v>5</v>
      </c>
      <c r="D16" s="33">
        <v>0</v>
      </c>
      <c r="E16" s="33">
        <v>12000</v>
      </c>
      <c r="F16" s="33">
        <v>7200</v>
      </c>
      <c r="G16" s="33">
        <v>0</v>
      </c>
      <c r="H16" s="33">
        <v>0</v>
      </c>
      <c r="I16" s="33">
        <v>0</v>
      </c>
      <c r="J16" s="33">
        <v>0</v>
      </c>
      <c r="K16" s="31">
        <v>0</v>
      </c>
      <c r="L16" s="31">
        <v>0</v>
      </c>
      <c r="M16" s="31">
        <f>'[1]Fringe - input'!M17</f>
        <v>0</v>
      </c>
      <c r="N16" s="32">
        <f t="shared" si="0"/>
        <v>19200</v>
      </c>
      <c r="O16" s="81">
        <v>18600</v>
      </c>
    </row>
    <row r="17" spans="3:15" thickTop="1" thickBot="1" x14ac:dyDescent="0.35">
      <c r="C17" s="36" t="s">
        <v>6</v>
      </c>
      <c r="D17" s="33">
        <f>'[1]Expenses - input'!D109</f>
        <v>6300</v>
      </c>
      <c r="E17" s="33">
        <f>'[1]Expenses - input'!E109</f>
        <v>37800</v>
      </c>
      <c r="F17" s="33">
        <f>'[1]Expenses - input'!F109</f>
        <v>18900</v>
      </c>
      <c r="G17" s="33">
        <f>'[1]Expenses - input'!G109</f>
        <v>0</v>
      </c>
      <c r="H17" s="33">
        <f>'[1]Expenses - input'!H109</f>
        <v>0</v>
      </c>
      <c r="I17" s="33">
        <f>'[1]Expenses - input'!I109</f>
        <v>0</v>
      </c>
      <c r="J17" s="33">
        <f>'[1]Expenses - input'!J109</f>
        <v>0</v>
      </c>
      <c r="K17" s="33">
        <f>'[1]Expenses - input'!K109</f>
        <v>0</v>
      </c>
      <c r="L17" s="33">
        <f>'[1]Expenses - input'!L109</f>
        <v>0</v>
      </c>
      <c r="M17" s="33">
        <f>'[1]Expenses - input'!M109</f>
        <v>0</v>
      </c>
      <c r="N17" s="34">
        <f t="shared" si="0"/>
        <v>63000</v>
      </c>
      <c r="O17" s="81">
        <v>55000</v>
      </c>
    </row>
    <row r="18" spans="3:15" thickTop="1" thickBot="1" x14ac:dyDescent="0.35">
      <c r="C18" s="37" t="s">
        <v>7</v>
      </c>
      <c r="D18" s="33">
        <f>'[1]Expenses - input'!D110</f>
        <v>135.93199999999999</v>
      </c>
      <c r="E18" s="33">
        <f>'[1]Expenses - input'!E110</f>
        <v>543.72810000000004</v>
      </c>
      <c r="F18" s="33">
        <f>'[1]Expenses - input'!F110</f>
        <v>526.73659999999995</v>
      </c>
      <c r="G18" s="33">
        <f>'[1]Expenses - input'!G110</f>
        <v>67.965999999999994</v>
      </c>
      <c r="H18" s="33">
        <f>'[1]Expenses - input'!H110</f>
        <v>135.93199999999999</v>
      </c>
      <c r="I18" s="33">
        <f>'[1]Expenses - input'!I110</f>
        <v>152.92349999999999</v>
      </c>
      <c r="J18" s="33">
        <f>'[1]Expenses - input'!J110</f>
        <v>135.93199999999999</v>
      </c>
      <c r="K18" s="33">
        <f>'[1]Expenses - input'!K110</f>
        <v>0</v>
      </c>
      <c r="L18" s="33">
        <f>'[1]Expenses - input'!L110</f>
        <v>0.84960000000000002</v>
      </c>
      <c r="M18" s="33">
        <f>'[1]Expenses - input'!M110</f>
        <v>0</v>
      </c>
      <c r="N18" s="34">
        <f t="shared" si="0"/>
        <v>1699.9997999999998</v>
      </c>
      <c r="O18" s="81">
        <v>1000</v>
      </c>
    </row>
    <row r="19" spans="3:15" thickTop="1" thickBot="1" x14ac:dyDescent="0.35">
      <c r="C19" s="23" t="s">
        <v>8</v>
      </c>
      <c r="D19" s="33">
        <f>'[1]Expenses - input'!D111</f>
        <v>84.550700000000006</v>
      </c>
      <c r="E19" s="33">
        <f>'[1]Expenses - input'!E111</f>
        <v>975.58540000000005</v>
      </c>
      <c r="F19" s="33">
        <f>'[1]Expenses - input'!F111</f>
        <v>0</v>
      </c>
      <c r="G19" s="33">
        <f>'[1]Expenses - input'!G111</f>
        <v>8.1949000000000005</v>
      </c>
      <c r="H19" s="33">
        <f>'[1]Expenses - input'!H111</f>
        <v>8.1949000000000005</v>
      </c>
      <c r="I19" s="33">
        <f>'[1]Expenses - input'!I111</f>
        <v>74.274600000000007</v>
      </c>
      <c r="J19" s="33">
        <f>'[1]Expenses - input'!J111</f>
        <v>139.8339</v>
      </c>
      <c r="K19" s="33">
        <f>'[1]Expenses - input'!K111</f>
        <v>0</v>
      </c>
      <c r="L19" s="33">
        <f>'[1]Expenses - input'!L111</f>
        <v>9.3656000000000006</v>
      </c>
      <c r="M19" s="33">
        <f>'[1]Expenses - input'!M111</f>
        <v>0</v>
      </c>
      <c r="N19" s="34">
        <f t="shared" si="0"/>
        <v>1300.0000000000002</v>
      </c>
      <c r="O19" s="81">
        <v>1100</v>
      </c>
    </row>
    <row r="20" spans="3:15" thickTop="1" thickBot="1" x14ac:dyDescent="0.35">
      <c r="C20" s="23" t="s">
        <v>9</v>
      </c>
      <c r="D20" s="33">
        <f>'[1]Expenses - input'!D112</f>
        <v>0</v>
      </c>
      <c r="E20" s="33">
        <f>'[1]Expenses - input'!E112</f>
        <v>0</v>
      </c>
      <c r="F20" s="33">
        <f>'[1]Expenses - input'!F112</f>
        <v>772.8</v>
      </c>
      <c r="G20" s="33">
        <f>'[1]Expenses - input'!G112</f>
        <v>0</v>
      </c>
      <c r="H20" s="33">
        <f>'[1]Expenses - input'!H112</f>
        <v>0</v>
      </c>
      <c r="I20" s="33">
        <f>'[1]Expenses - input'!I112</f>
        <v>0</v>
      </c>
      <c r="J20" s="33">
        <f>'[1]Expenses - input'!J112</f>
        <v>27.2</v>
      </c>
      <c r="K20" s="33">
        <f>'[1]Expenses - input'!K112</f>
        <v>0</v>
      </c>
      <c r="L20" s="33">
        <f>'[1]Expenses - input'!L112</f>
        <v>0</v>
      </c>
      <c r="M20" s="33">
        <f>'[1]Expenses - input'!M112</f>
        <v>0</v>
      </c>
      <c r="N20" s="34">
        <f t="shared" si="0"/>
        <v>800</v>
      </c>
      <c r="O20" s="81">
        <v>700</v>
      </c>
    </row>
    <row r="21" spans="3:15" thickTop="1" thickBot="1" x14ac:dyDescent="0.35">
      <c r="C21" s="23" t="s">
        <v>10</v>
      </c>
      <c r="D21" s="33">
        <f>'[1]Expenses - input'!D113</f>
        <v>975.70690000000002</v>
      </c>
      <c r="E21" s="33">
        <f>'[1]Expenses - input'!E113</f>
        <v>10454.002399999999</v>
      </c>
      <c r="F21" s="33">
        <f>'[1]Expenses - input'!F113</f>
        <v>0</v>
      </c>
      <c r="G21" s="33">
        <f>'[1]Expenses - input'!G113</f>
        <v>87.813599999999994</v>
      </c>
      <c r="H21" s="33">
        <f>'[1]Expenses - input'!H113</f>
        <v>87.813599999999994</v>
      </c>
      <c r="I21" s="33">
        <f>'[1]Expenses - input'!I113</f>
        <v>795.89800000000002</v>
      </c>
      <c r="J21" s="33">
        <f>'[1]Expenses - input'!J113</f>
        <v>1498.4069999999999</v>
      </c>
      <c r="K21" s="33">
        <f>'[1]Expenses - input'!K113</f>
        <v>0</v>
      </c>
      <c r="L21" s="33">
        <f>'[1]Expenses - input'!L113</f>
        <v>100.3584</v>
      </c>
      <c r="M21" s="33">
        <f>'[1]Expenses - input'!M113</f>
        <v>0</v>
      </c>
      <c r="N21" s="34">
        <f t="shared" si="0"/>
        <v>13999.999899999995</v>
      </c>
      <c r="O21" s="81">
        <v>10100</v>
      </c>
    </row>
    <row r="22" spans="3:15" thickTop="1" thickBot="1" x14ac:dyDescent="0.35">
      <c r="C22" s="23" t="s">
        <v>11</v>
      </c>
      <c r="D22" s="33">
        <f>'[1]Expenses - input'!D114</f>
        <v>0</v>
      </c>
      <c r="E22" s="33">
        <f>'[1]Expenses - input'!E114</f>
        <v>0</v>
      </c>
      <c r="F22" s="33">
        <f>'[1]Expenses - input'!F114</f>
        <v>11593.6255</v>
      </c>
      <c r="G22" s="33">
        <f>'[1]Expenses - input'!G114</f>
        <v>0</v>
      </c>
      <c r="H22" s="33">
        <f>'[1]Expenses - input'!H114</f>
        <v>0</v>
      </c>
      <c r="I22" s="33">
        <f>'[1]Expenses - input'!I114</f>
        <v>0</v>
      </c>
      <c r="J22" s="33">
        <f>'[1]Expenses - input'!J114</f>
        <v>406.37450000000001</v>
      </c>
      <c r="K22" s="33">
        <f>'[1]Expenses - input'!K114</f>
        <v>0</v>
      </c>
      <c r="L22" s="33">
        <f>'[1]Expenses - input'!L114</f>
        <v>0</v>
      </c>
      <c r="M22" s="33">
        <f>'[1]Expenses - input'!M114</f>
        <v>0</v>
      </c>
      <c r="N22" s="34">
        <f t="shared" si="0"/>
        <v>12000</v>
      </c>
      <c r="O22" s="81">
        <v>5300</v>
      </c>
    </row>
    <row r="23" spans="3:15" thickTop="1" thickBot="1" x14ac:dyDescent="0.35">
      <c r="C23" s="23" t="s">
        <v>12</v>
      </c>
      <c r="D23" s="33">
        <f>'[1]Expenses - input'!D115</f>
        <v>627.24009999999998</v>
      </c>
      <c r="E23" s="33">
        <f>'[1]Expenses - input'!E115</f>
        <v>6720.4300999999996</v>
      </c>
      <c r="F23" s="33">
        <f>'[1]Expenses - input'!F115</f>
        <v>0</v>
      </c>
      <c r="G23" s="33">
        <f>'[1]Expenses - input'!G115</f>
        <v>56.451599999999999</v>
      </c>
      <c r="H23" s="33">
        <f>'[1]Expenses - input'!H115</f>
        <v>56.451599999999999</v>
      </c>
      <c r="I23" s="33">
        <f>'[1]Expenses - input'!I115</f>
        <v>511.64870000000002</v>
      </c>
      <c r="J23" s="33">
        <f>'[1]Expenses - input'!J115</f>
        <v>963.26160000000004</v>
      </c>
      <c r="K23" s="33">
        <f>'[1]Expenses - input'!K115</f>
        <v>0</v>
      </c>
      <c r="L23" s="33">
        <f>'[1]Expenses - input'!L115</f>
        <v>64.516099999999994</v>
      </c>
      <c r="M23" s="33">
        <f>'[1]Expenses - input'!M115</f>
        <v>0</v>
      </c>
      <c r="N23" s="34">
        <f t="shared" si="0"/>
        <v>8999.9998000000014</v>
      </c>
      <c r="O23" s="81">
        <v>10000</v>
      </c>
    </row>
    <row r="24" spans="3:15" thickTop="1" thickBot="1" x14ac:dyDescent="0.35">
      <c r="C24" s="23" t="s">
        <v>13</v>
      </c>
      <c r="D24" s="33">
        <f>'[1]Expenses - input'!D116</f>
        <v>0</v>
      </c>
      <c r="E24" s="33">
        <f>'[1]Expenses - input'!E116</f>
        <v>0</v>
      </c>
      <c r="F24" s="33">
        <f>'[1]Expenses - input'!F116</f>
        <v>4365</v>
      </c>
      <c r="G24" s="33">
        <f>'[1]Expenses - input'!G116</f>
        <v>0</v>
      </c>
      <c r="H24" s="33">
        <f>'[1]Expenses - input'!H116</f>
        <v>0</v>
      </c>
      <c r="I24" s="33">
        <f>'[1]Expenses - input'!I116</f>
        <v>0</v>
      </c>
      <c r="J24" s="33">
        <f>'[1]Expenses - input'!J116</f>
        <v>135</v>
      </c>
      <c r="K24" s="33">
        <f>'[1]Expenses - input'!K116</f>
        <v>0</v>
      </c>
      <c r="L24" s="33">
        <f>'[1]Expenses - input'!L116</f>
        <v>0</v>
      </c>
      <c r="M24" s="33">
        <f>'[1]Expenses - input'!M116</f>
        <v>0</v>
      </c>
      <c r="N24" s="34">
        <f t="shared" si="0"/>
        <v>4500</v>
      </c>
      <c r="O24" s="81">
        <v>5500</v>
      </c>
    </row>
    <row r="25" spans="3:15" thickTop="1" thickBot="1" x14ac:dyDescent="0.35">
      <c r="C25" s="23" t="s">
        <v>14</v>
      </c>
      <c r="D25" s="33">
        <f>'[1]Expenses - input'!D117</f>
        <v>1268.4190000000001</v>
      </c>
      <c r="E25" s="33">
        <f>'[1]Expenses - input'!E117</f>
        <v>13590.203100000001</v>
      </c>
      <c r="F25" s="33">
        <f>'[1]Expenses - input'!F117</f>
        <v>0</v>
      </c>
      <c r="G25" s="33">
        <f>'[1]Expenses - input'!G117</f>
        <v>114.15770000000001</v>
      </c>
      <c r="H25" s="33">
        <f>'[1]Expenses - input'!H117</f>
        <v>114.15770000000001</v>
      </c>
      <c r="I25" s="33">
        <f>'[1]Expenses - input'!I117</f>
        <v>1034.6675</v>
      </c>
      <c r="J25" s="33">
        <f>'[1]Expenses - input'!J117</f>
        <v>1947.9291000000001</v>
      </c>
      <c r="K25" s="33">
        <f>'[1]Expenses - input'!K117</f>
        <v>0</v>
      </c>
      <c r="L25" s="33">
        <f>'[1]Expenses - input'!L117</f>
        <v>130.4659</v>
      </c>
      <c r="M25" s="33">
        <f>'[1]Expenses - input'!M117</f>
        <v>0</v>
      </c>
      <c r="N25" s="34">
        <f t="shared" si="0"/>
        <v>18200</v>
      </c>
      <c r="O25" s="81">
        <v>14000</v>
      </c>
    </row>
    <row r="26" spans="3:15" thickTop="1" thickBot="1" x14ac:dyDescent="0.35">
      <c r="C26" s="38" t="s">
        <v>15</v>
      </c>
      <c r="D26" s="33">
        <f>'[1]Expenses - input'!D118</f>
        <v>0</v>
      </c>
      <c r="E26" s="33">
        <f>'[1]Expenses - input'!E118</f>
        <v>0</v>
      </c>
      <c r="F26" s="33">
        <f>'[1]Expenses - input'!F118</f>
        <v>9700</v>
      </c>
      <c r="G26" s="33">
        <f>'[1]Expenses - input'!G118</f>
        <v>0</v>
      </c>
      <c r="H26" s="33">
        <f>'[1]Expenses - input'!H118</f>
        <v>0</v>
      </c>
      <c r="I26" s="33">
        <f>'[1]Expenses - input'!I118</f>
        <v>0</v>
      </c>
      <c r="J26" s="33">
        <f>'[1]Expenses - input'!J118</f>
        <v>300</v>
      </c>
      <c r="K26" s="33">
        <f>'[1]Expenses - input'!K118</f>
        <v>0</v>
      </c>
      <c r="L26" s="33">
        <f>'[1]Expenses - input'!L118</f>
        <v>0</v>
      </c>
      <c r="M26" s="33">
        <f>'[1]Expenses - input'!M118</f>
        <v>0</v>
      </c>
      <c r="N26" s="34">
        <f t="shared" si="0"/>
        <v>10000</v>
      </c>
      <c r="O26" s="81">
        <v>4800</v>
      </c>
    </row>
    <row r="27" spans="3:15" thickTop="1" thickBot="1" x14ac:dyDescent="0.35">
      <c r="C27" s="23" t="s">
        <v>16</v>
      </c>
      <c r="D27" s="33">
        <f>'[1]Expenses - input'!D119</f>
        <v>1045.4002</v>
      </c>
      <c r="E27" s="33">
        <f>'[1]Expenses - input'!E119</f>
        <v>11200.7168</v>
      </c>
      <c r="F27" s="33">
        <f>'[1]Expenses - input'!F119</f>
        <v>0</v>
      </c>
      <c r="G27" s="33">
        <f>'[1]Expenses - input'!G119</f>
        <v>94.085999999999999</v>
      </c>
      <c r="H27" s="33">
        <f>'[1]Expenses - input'!H119</f>
        <v>94.085999999999999</v>
      </c>
      <c r="I27" s="33">
        <f>'[1]Expenses - input'!I119</f>
        <v>852.74789999999996</v>
      </c>
      <c r="J27" s="33">
        <f>'[1]Expenses - input'!J119</f>
        <v>1605.4360999999999</v>
      </c>
      <c r="K27" s="33">
        <f>'[1]Expenses - input'!K119</f>
        <v>0</v>
      </c>
      <c r="L27" s="33">
        <f>'[1]Expenses - input'!L119</f>
        <v>107.5269</v>
      </c>
      <c r="M27" s="33">
        <f>'[1]Expenses - input'!M119</f>
        <v>0</v>
      </c>
      <c r="N27" s="34">
        <f t="shared" si="0"/>
        <v>14999.999899999999</v>
      </c>
      <c r="O27" s="81">
        <v>13000</v>
      </c>
    </row>
    <row r="28" spans="3:15" thickTop="1" thickBot="1" x14ac:dyDescent="0.35">
      <c r="C28" t="s">
        <v>17</v>
      </c>
      <c r="D28" s="33">
        <f>'[1]Expenses - input'!D120</f>
        <v>0</v>
      </c>
      <c r="E28" s="33">
        <f>'[1]Expenses - input'!E120</f>
        <v>0</v>
      </c>
      <c r="F28" s="33">
        <f>'[1]Expenses - input'!F120</f>
        <v>9215</v>
      </c>
      <c r="G28" s="33">
        <f>'[1]Expenses - input'!G120</f>
        <v>0</v>
      </c>
      <c r="H28" s="33">
        <f>'[1]Expenses - input'!H120</f>
        <v>0</v>
      </c>
      <c r="I28" s="33">
        <f>'[1]Expenses - input'!I120</f>
        <v>0</v>
      </c>
      <c r="J28" s="33">
        <f>'[1]Expenses - input'!J120</f>
        <v>285</v>
      </c>
      <c r="K28" s="33">
        <f>'[1]Expenses - input'!K120</f>
        <v>0</v>
      </c>
      <c r="L28" s="33">
        <f>'[1]Expenses - input'!L120</f>
        <v>0</v>
      </c>
      <c r="M28" s="33">
        <f>'[1]Expenses - input'!M120</f>
        <v>0</v>
      </c>
      <c r="N28" s="34">
        <f t="shared" si="0"/>
        <v>9500</v>
      </c>
      <c r="O28" s="81">
        <v>4500</v>
      </c>
    </row>
    <row r="29" spans="3:15" thickTop="1" thickBot="1" x14ac:dyDescent="0.35">
      <c r="C29" s="23" t="s">
        <v>18</v>
      </c>
      <c r="D29" s="33">
        <f>'[1]Expenses - input'!D121</f>
        <v>623.68820000000005</v>
      </c>
      <c r="E29" s="33">
        <f>'[1]Expenses - input'!E121</f>
        <v>2494.7525999999998</v>
      </c>
      <c r="F29" s="33">
        <f>'[1]Expenses - input'!F121</f>
        <v>2416.7916</v>
      </c>
      <c r="G29" s="33">
        <f>'[1]Expenses - input'!G121</f>
        <v>311.84410000000003</v>
      </c>
      <c r="H29" s="33">
        <f>'[1]Expenses - input'!H121</f>
        <v>623.68820000000005</v>
      </c>
      <c r="I29" s="33">
        <f>'[1]Expenses - input'!I121</f>
        <v>701.64919999999995</v>
      </c>
      <c r="J29" s="33">
        <f>'[1]Expenses - input'!J121</f>
        <v>623.68820000000005</v>
      </c>
      <c r="K29" s="33">
        <f>'[1]Expenses - input'!K121</f>
        <v>0</v>
      </c>
      <c r="L29" s="33">
        <f>'[1]Expenses - input'!L121</f>
        <v>3.8980999999999999</v>
      </c>
      <c r="M29" s="33">
        <f>'[1]Expenses - input'!M121</f>
        <v>0</v>
      </c>
      <c r="N29" s="34">
        <f t="shared" si="0"/>
        <v>7800.0002000000004</v>
      </c>
      <c r="O29" s="81">
        <v>4700</v>
      </c>
    </row>
    <row r="30" spans="3:15" thickTop="1" thickBot="1" x14ac:dyDescent="0.35">
      <c r="C30" s="38" t="s">
        <v>19</v>
      </c>
      <c r="D30" s="33">
        <f>'[1]Expenses - input'!D122</f>
        <v>140.3227</v>
      </c>
      <c r="E30" s="33">
        <f>'[1]Expenses - input'!E122</f>
        <v>1503.4580000000001</v>
      </c>
      <c r="F30" s="33">
        <f>'[1]Expenses - input'!F122</f>
        <v>0</v>
      </c>
      <c r="G30" s="33">
        <f>'[1]Expenses - input'!G122</f>
        <v>12.629</v>
      </c>
      <c r="H30" s="33">
        <f>'[1]Expenses - input'!H122</f>
        <v>12.629</v>
      </c>
      <c r="I30" s="33">
        <f>'[1]Expenses - input'!I122</f>
        <v>114.4633</v>
      </c>
      <c r="J30" s="33">
        <f>'[1]Expenses - input'!J122</f>
        <v>215.4956</v>
      </c>
      <c r="K30" s="33">
        <f>'[1]Expenses - input'!K122</f>
        <v>0</v>
      </c>
      <c r="L30" s="33">
        <f>'[1]Expenses - input'!L122</f>
        <v>1.0023</v>
      </c>
      <c r="M30" s="33">
        <f>'[1]Expenses - input'!M122</f>
        <v>0</v>
      </c>
      <c r="N30" s="34">
        <f t="shared" si="0"/>
        <v>1999.9999</v>
      </c>
      <c r="O30" s="81">
        <v>450</v>
      </c>
    </row>
    <row r="31" spans="3:15" thickTop="1" thickBot="1" x14ac:dyDescent="0.35">
      <c r="C31" s="23" t="s">
        <v>20</v>
      </c>
      <c r="D31" s="33">
        <f>'[1]Expenses - input'!D123</f>
        <v>0</v>
      </c>
      <c r="E31" s="33">
        <f>'[1]Expenses - input'!E123</f>
        <v>0</v>
      </c>
      <c r="F31" s="33">
        <f>'[1]Expenses - input'!F123</f>
        <v>727.5</v>
      </c>
      <c r="G31" s="33">
        <f>'[1]Expenses - input'!G123</f>
        <v>0</v>
      </c>
      <c r="H31" s="33">
        <f>'[1]Expenses - input'!H123</f>
        <v>0</v>
      </c>
      <c r="I31" s="33">
        <f>'[1]Expenses - input'!I123</f>
        <v>0</v>
      </c>
      <c r="J31" s="33">
        <f>'[1]Expenses - input'!J123</f>
        <v>22.5</v>
      </c>
      <c r="K31" s="33">
        <f>'[1]Expenses - input'!K123</f>
        <v>0</v>
      </c>
      <c r="L31" s="33">
        <f>'[1]Expenses - input'!L123</f>
        <v>0</v>
      </c>
      <c r="M31" s="33">
        <f>'[1]Expenses - input'!M123</f>
        <v>0</v>
      </c>
      <c r="N31" s="34">
        <f t="shared" si="0"/>
        <v>750</v>
      </c>
      <c r="O31" s="81">
        <v>200</v>
      </c>
    </row>
    <row r="32" spans="3:15" thickTop="1" thickBot="1" x14ac:dyDescent="0.35">
      <c r="C32" s="23" t="s">
        <v>21</v>
      </c>
      <c r="D32" s="33">
        <f>'[1]Expenses - input'!D124</f>
        <v>259.59710000000001</v>
      </c>
      <c r="E32" s="33">
        <f>'[1]Expenses - input'!E124</f>
        <v>2781.3971999999999</v>
      </c>
      <c r="F32" s="33">
        <f>'[1]Expenses - input'!F124</f>
        <v>0</v>
      </c>
      <c r="G32" s="33">
        <f>'[1]Expenses - input'!G124</f>
        <v>23.363700000000001</v>
      </c>
      <c r="H32" s="33">
        <f>'[1]Expenses - input'!H124</f>
        <v>23.363700000000001</v>
      </c>
      <c r="I32" s="33">
        <f>'[1]Expenses - input'!I124</f>
        <v>211.75700000000001</v>
      </c>
      <c r="J32" s="33">
        <f>'[1]Expenses - input'!J124</f>
        <v>398.6669</v>
      </c>
      <c r="K32" s="33">
        <f>'[1]Expenses - input'!K124</f>
        <v>0</v>
      </c>
      <c r="L32" s="33">
        <f>'[1]Expenses - input'!L124</f>
        <v>1.8543000000000001</v>
      </c>
      <c r="M32" s="33">
        <f>'[1]Expenses - input'!M124</f>
        <v>0</v>
      </c>
      <c r="N32" s="34">
        <f t="shared" si="0"/>
        <v>3699.9998999999998</v>
      </c>
      <c r="O32" s="81">
        <v>3200</v>
      </c>
    </row>
    <row r="33" spans="3:15" thickTop="1" thickBot="1" x14ac:dyDescent="0.35">
      <c r="C33" s="23" t="s">
        <v>22</v>
      </c>
      <c r="D33" s="33">
        <f>'[1]Expenses - input'!D125</f>
        <v>0</v>
      </c>
      <c r="E33" s="33">
        <f>'[1]Expenses - input'!E125</f>
        <v>0</v>
      </c>
      <c r="F33" s="33">
        <f>'[1]Expenses - input'!F125</f>
        <v>1164</v>
      </c>
      <c r="G33" s="33">
        <f>'[1]Expenses - input'!G125</f>
        <v>0</v>
      </c>
      <c r="H33" s="33">
        <f>'[1]Expenses - input'!H125</f>
        <v>0</v>
      </c>
      <c r="I33" s="33">
        <f>'[1]Expenses - input'!I125</f>
        <v>0</v>
      </c>
      <c r="J33" s="33">
        <f>'[1]Expenses - input'!J125</f>
        <v>36</v>
      </c>
      <c r="K33" s="33">
        <f>'[1]Expenses - input'!K125</f>
        <v>0</v>
      </c>
      <c r="L33" s="33">
        <f>'[1]Expenses - input'!L125</f>
        <v>0</v>
      </c>
      <c r="M33" s="33">
        <f>'[1]Expenses - input'!M125</f>
        <v>0</v>
      </c>
      <c r="N33" s="34">
        <f t="shared" si="0"/>
        <v>1200</v>
      </c>
      <c r="O33" s="81">
        <v>2000</v>
      </c>
    </row>
    <row r="34" spans="3:15" thickTop="1" thickBot="1" x14ac:dyDescent="0.35">
      <c r="C34" s="23" t="s">
        <v>23</v>
      </c>
      <c r="D34" s="33">
        <f>'[1]Expenses - input'!D126</f>
        <v>1759.1204</v>
      </c>
      <c r="E34" s="33">
        <f>'[1]Expenses - input'!E126</f>
        <v>7036.4817999999996</v>
      </c>
      <c r="F34" s="33">
        <f>'[1]Expenses - input'!F126</f>
        <v>6816.5916999999999</v>
      </c>
      <c r="G34" s="33">
        <f>'[1]Expenses - input'!G126</f>
        <v>879.56020000000001</v>
      </c>
      <c r="H34" s="33">
        <f>'[1]Expenses - input'!H126</f>
        <v>1759.1204</v>
      </c>
      <c r="I34" s="33">
        <f>'[1]Expenses - input'!I126</f>
        <v>1979.0105000000001</v>
      </c>
      <c r="J34" s="33">
        <f>'[1]Expenses - input'!J126</f>
        <v>1759.1204</v>
      </c>
      <c r="K34" s="33">
        <f>'[1]Expenses - input'!K126</f>
        <v>0</v>
      </c>
      <c r="L34" s="33">
        <f>'[1]Expenses - input'!L126</f>
        <v>10.9945</v>
      </c>
      <c r="M34" s="33">
        <f>'[1]Expenses - input'!M126</f>
        <v>0</v>
      </c>
      <c r="N34" s="34">
        <f t="shared" si="0"/>
        <v>21999.999899999999</v>
      </c>
      <c r="O34" s="81">
        <v>17000</v>
      </c>
    </row>
    <row r="35" spans="3:15" thickTop="1" thickBot="1" x14ac:dyDescent="0.35">
      <c r="C35" s="23" t="s">
        <v>24</v>
      </c>
      <c r="D35" s="33">
        <f>'[1]Expenses - input'!D127</f>
        <v>1250</v>
      </c>
      <c r="E35" s="33">
        <f>'[1]Expenses - input'!E127</f>
        <v>6500</v>
      </c>
      <c r="F35" s="33">
        <f>'[1]Expenses - input'!F127</f>
        <v>4850</v>
      </c>
      <c r="G35" s="33">
        <f>'[1]Expenses - input'!G127</f>
        <v>800</v>
      </c>
      <c r="H35" s="33">
        <f>'[1]Expenses - input'!H127</f>
        <v>1100</v>
      </c>
      <c r="I35" s="33">
        <f>'[1]Expenses - input'!I127</f>
        <v>2750</v>
      </c>
      <c r="J35" s="33">
        <f>'[1]Expenses - input'!J127</f>
        <v>2000</v>
      </c>
      <c r="K35" s="33">
        <f>'[1]Expenses - input'!K127</f>
        <v>0</v>
      </c>
      <c r="L35" s="33">
        <f>'[1]Expenses - input'!L127</f>
        <v>750</v>
      </c>
      <c r="M35" s="33">
        <f>'[1]Expenses - input'!M127</f>
        <v>0</v>
      </c>
      <c r="N35" s="34">
        <f t="shared" si="0"/>
        <v>20000</v>
      </c>
      <c r="O35" s="81">
        <v>19000</v>
      </c>
    </row>
    <row r="36" spans="3:15" thickTop="1" thickBot="1" x14ac:dyDescent="0.35">
      <c r="C36" s="23" t="s">
        <v>25</v>
      </c>
      <c r="D36" s="33">
        <f>'[1]Expenses - input'!D128</f>
        <v>0</v>
      </c>
      <c r="E36" s="33">
        <f>'[1]Expenses - input'!E128</f>
        <v>0</v>
      </c>
      <c r="F36" s="33">
        <f>'[1]Expenses - input'!F128</f>
        <v>0</v>
      </c>
      <c r="G36" s="33">
        <f>'[1]Expenses - input'!G128</f>
        <v>0</v>
      </c>
      <c r="H36" s="33">
        <f>'[1]Expenses - input'!H128</f>
        <v>0</v>
      </c>
      <c r="I36" s="33">
        <f>'[1]Expenses - input'!I128</f>
        <v>0</v>
      </c>
      <c r="J36" s="33">
        <f>'[1]Expenses - input'!J128</f>
        <v>0</v>
      </c>
      <c r="K36" s="33">
        <f>'[1]Expenses - input'!K128</f>
        <v>0</v>
      </c>
      <c r="L36" s="33">
        <f>'[1]Expenses - input'!L128</f>
        <v>0</v>
      </c>
      <c r="M36" s="33">
        <f>'[1]Expenses - input'!M128</f>
        <v>0</v>
      </c>
      <c r="N36" s="34">
        <f t="shared" si="0"/>
        <v>0</v>
      </c>
      <c r="O36" s="81">
        <v>6000</v>
      </c>
    </row>
    <row r="37" spans="3:15" thickTop="1" thickBot="1" x14ac:dyDescent="0.35">
      <c r="C37" s="23" t="s">
        <v>26</v>
      </c>
      <c r="D37" s="33">
        <f>'[1]Expenses - input'!D129</f>
        <v>0</v>
      </c>
      <c r="E37" s="33">
        <f>'[1]Expenses - input'!E129</f>
        <v>0</v>
      </c>
      <c r="F37" s="33">
        <f>'[1]Expenses - input'!F129</f>
        <v>0</v>
      </c>
      <c r="G37" s="33">
        <f>'[1]Expenses - input'!G129</f>
        <v>0</v>
      </c>
      <c r="H37" s="33">
        <f>'[1]Expenses - input'!H129</f>
        <v>0</v>
      </c>
      <c r="I37" s="33">
        <f>'[1]Expenses - input'!I129</f>
        <v>0</v>
      </c>
      <c r="J37" s="33">
        <f>'[1]Expenses - input'!J129</f>
        <v>0</v>
      </c>
      <c r="K37" s="33">
        <f>'[1]Expenses - input'!K129</f>
        <v>0</v>
      </c>
      <c r="L37" s="33">
        <f>'[1]Expenses - input'!L129</f>
        <v>0</v>
      </c>
      <c r="M37" s="33">
        <f>'[1]Expenses - input'!M129</f>
        <v>0</v>
      </c>
      <c r="N37" s="34">
        <f t="shared" si="0"/>
        <v>0</v>
      </c>
      <c r="O37" s="81">
        <v>3000</v>
      </c>
    </row>
    <row r="38" spans="3:15" thickTop="1" thickBot="1" x14ac:dyDescent="0.35">
      <c r="C38" s="23" t="s">
        <v>27</v>
      </c>
      <c r="D38" s="33">
        <f>'[1]Expenses - input'!D130</f>
        <v>332.5</v>
      </c>
      <c r="E38" s="33">
        <f>'[1]Expenses - input'!E130</f>
        <v>2394</v>
      </c>
      <c r="F38" s="33">
        <f>'[1]Expenses - input'!F130</f>
        <v>1662.5</v>
      </c>
      <c r="G38" s="33">
        <f>'[1]Expenses - input'!G130</f>
        <v>133</v>
      </c>
      <c r="H38" s="33">
        <f>'[1]Expenses - input'!H130</f>
        <v>266</v>
      </c>
      <c r="I38" s="33">
        <f>'[1]Expenses - input'!I130</f>
        <v>997.5</v>
      </c>
      <c r="J38" s="33">
        <f>'[1]Expenses - input'!J130</f>
        <v>532</v>
      </c>
      <c r="K38" s="33">
        <f>'[1]Expenses - input'!K130</f>
        <v>0</v>
      </c>
      <c r="L38" s="33">
        <f>'[1]Expenses - input'!L130</f>
        <v>332.5</v>
      </c>
      <c r="M38" s="33">
        <f>'[1]Expenses - input'!M130</f>
        <v>0</v>
      </c>
      <c r="N38" s="34">
        <f t="shared" si="0"/>
        <v>6650</v>
      </c>
      <c r="O38" s="81">
        <v>6650</v>
      </c>
    </row>
    <row r="39" spans="3:15" thickTop="1" thickBot="1" x14ac:dyDescent="0.35">
      <c r="C39" s="23" t="s">
        <v>28</v>
      </c>
      <c r="D39" s="33">
        <f>'[1]Expenses - input'!D131</f>
        <v>0</v>
      </c>
      <c r="E39" s="33">
        <f>'[1]Expenses - input'!E131</f>
        <v>750</v>
      </c>
      <c r="F39" s="33">
        <f>'[1]Expenses - input'!F131</f>
        <v>750</v>
      </c>
      <c r="G39" s="33">
        <f>'[1]Expenses - input'!G131</f>
        <v>750</v>
      </c>
      <c r="H39" s="33">
        <f>'[1]Expenses - input'!H131</f>
        <v>750</v>
      </c>
      <c r="I39" s="33">
        <f>'[1]Expenses - input'!I131</f>
        <v>750</v>
      </c>
      <c r="J39" s="33">
        <f>'[1]Expenses - input'!J131</f>
        <v>750</v>
      </c>
      <c r="K39" s="33">
        <f>'[1]Expenses - input'!K131</f>
        <v>0</v>
      </c>
      <c r="L39" s="33">
        <f>'[1]Expenses - input'!L131</f>
        <v>0</v>
      </c>
      <c r="M39" s="33">
        <f>'[1]Expenses - input'!M131</f>
        <v>0</v>
      </c>
      <c r="N39" s="34">
        <f>SUM(D39:M39)</f>
        <v>4500</v>
      </c>
      <c r="O39" s="81">
        <v>2500</v>
      </c>
    </row>
    <row r="40" spans="3:15" thickTop="1" thickBot="1" x14ac:dyDescent="0.35">
      <c r="C40" s="23" t="s">
        <v>29</v>
      </c>
      <c r="D40" s="33">
        <f>'[1]Expenses - input'!D132</f>
        <v>631.45230000000004</v>
      </c>
      <c r="E40" s="33">
        <f>'[1]Expenses - input'!E132</f>
        <v>6765.5608000000002</v>
      </c>
      <c r="F40" s="33">
        <f>'[1]Expenses - input'!F132</f>
        <v>0</v>
      </c>
      <c r="G40" s="33">
        <f>'[1]Expenses - input'!G132</f>
        <v>56.8307</v>
      </c>
      <c r="H40" s="33">
        <f>'[1]Expenses - input'!H132</f>
        <v>56.8307</v>
      </c>
      <c r="I40" s="33">
        <f>'[1]Expenses - input'!I132</f>
        <v>515.0847</v>
      </c>
      <c r="J40" s="33">
        <f>'[1]Expenses - input'!J132</f>
        <v>969.73040000000003</v>
      </c>
      <c r="K40" s="33">
        <f>'[1]Expenses - input'!K132</f>
        <v>0</v>
      </c>
      <c r="L40" s="33">
        <f>'[1]Expenses - input'!L132</f>
        <v>4.5103999999999997</v>
      </c>
      <c r="M40" s="33">
        <f>'[1]Expenses - input'!M132</f>
        <v>0</v>
      </c>
      <c r="N40" s="34">
        <f>SUM(D40:M40)</f>
        <v>9000</v>
      </c>
      <c r="O40" s="81">
        <v>12000</v>
      </c>
    </row>
    <row r="41" spans="3:15" thickTop="1" thickBot="1" x14ac:dyDescent="0.35">
      <c r="C41" s="23" t="s">
        <v>30</v>
      </c>
      <c r="D41" s="33">
        <f>'[1]Expenses - input'!D133</f>
        <v>0</v>
      </c>
      <c r="E41" s="33">
        <f>'[1]Expenses - input'!E133</f>
        <v>0</v>
      </c>
      <c r="F41" s="33">
        <f>'[1]Expenses - input'!F133</f>
        <v>6305</v>
      </c>
      <c r="G41" s="33">
        <f>'[1]Expenses - input'!G133</f>
        <v>0</v>
      </c>
      <c r="H41" s="33">
        <f>'[1]Expenses - input'!H133</f>
        <v>0</v>
      </c>
      <c r="I41" s="33">
        <f>'[1]Expenses - input'!I133</f>
        <v>0</v>
      </c>
      <c r="J41" s="33">
        <f>'[1]Expenses - input'!J133</f>
        <v>195</v>
      </c>
      <c r="K41" s="33">
        <f>'[1]Expenses - input'!K133</f>
        <v>0</v>
      </c>
      <c r="L41" s="33">
        <f>'[1]Expenses - input'!L133</f>
        <v>0</v>
      </c>
      <c r="M41" s="33">
        <f>'[1]Expenses - input'!M133</f>
        <v>0</v>
      </c>
      <c r="N41" s="34">
        <f>SUM(D41:M41)</f>
        <v>6500</v>
      </c>
      <c r="O41" s="81">
        <v>9000</v>
      </c>
    </row>
    <row r="42" spans="3:15" thickTop="1" thickBot="1" x14ac:dyDescent="0.35">
      <c r="C42" s="23" t="s">
        <v>31</v>
      </c>
      <c r="D42" s="33">
        <f>'[1]Expenses - input'!D134</f>
        <v>200</v>
      </c>
      <c r="E42" s="33">
        <f>'[1]Expenses - input'!E134</f>
        <v>1600</v>
      </c>
      <c r="F42" s="33">
        <f>'[1]Expenses - input'!F134</f>
        <v>1175</v>
      </c>
      <c r="G42" s="33">
        <f>'[1]Expenses - input'!G134</f>
        <v>100</v>
      </c>
      <c r="H42" s="33">
        <f>'[1]Expenses - input'!H134</f>
        <v>200</v>
      </c>
      <c r="I42" s="33">
        <f>'[1]Expenses - input'!I134</f>
        <v>225</v>
      </c>
      <c r="J42" s="33">
        <f>'[1]Expenses - input'!J134</f>
        <v>200</v>
      </c>
      <c r="K42" s="33">
        <f>'[1]Expenses - input'!K134</f>
        <v>0</v>
      </c>
      <c r="L42" s="33">
        <f>'[1]Expenses - input'!L134</f>
        <v>0</v>
      </c>
      <c r="M42" s="33">
        <f>'[1]Expenses - input'!M134</f>
        <v>0</v>
      </c>
      <c r="N42" s="34">
        <f>SUM(D42:M42)</f>
        <v>3700</v>
      </c>
      <c r="O42" s="81">
        <v>7000</v>
      </c>
    </row>
    <row r="43" spans="3:15" thickTop="1" thickBot="1" x14ac:dyDescent="0.35">
      <c r="C43" s="23" t="s">
        <v>32</v>
      </c>
      <c r="D43" s="33">
        <f>'[1]Expenses - input'!D135</f>
        <v>0</v>
      </c>
      <c r="E43" s="33">
        <f>'[1]Expenses - input'!E135</f>
        <v>2560</v>
      </c>
      <c r="F43" s="33">
        <f>'[1]Expenses - input'!F135</f>
        <v>1440</v>
      </c>
      <c r="G43" s="33">
        <f>'[1]Expenses - input'!G135</f>
        <v>0</v>
      </c>
      <c r="H43" s="33">
        <f>'[1]Expenses - input'!H135</f>
        <v>0</v>
      </c>
      <c r="I43" s="33">
        <f>'[1]Expenses - input'!I135</f>
        <v>0</v>
      </c>
      <c r="J43" s="33">
        <f>'[1]Expenses - input'!J135</f>
        <v>0</v>
      </c>
      <c r="K43" s="33">
        <f>'[1]Expenses - input'!K135</f>
        <v>0</v>
      </c>
      <c r="L43" s="33">
        <f>'[1]Expenses - input'!L135</f>
        <v>0</v>
      </c>
      <c r="M43" s="33">
        <f>'[1]Expenses - input'!M135</f>
        <v>0</v>
      </c>
      <c r="N43" s="34">
        <f t="shared" si="0"/>
        <v>4000</v>
      </c>
      <c r="O43" s="81">
        <v>4000</v>
      </c>
    </row>
    <row r="44" spans="3:15" thickTop="1" thickBot="1" x14ac:dyDescent="0.35">
      <c r="C44" s="23" t="s">
        <v>33</v>
      </c>
      <c r="D44" s="33">
        <f>'[1]Expenses - input'!D136</f>
        <v>0</v>
      </c>
      <c r="E44" s="33">
        <f>'[1]Expenses - input'!E136</f>
        <v>405</v>
      </c>
      <c r="F44" s="33">
        <f>'[1]Expenses - input'!F136</f>
        <v>232.5</v>
      </c>
      <c r="G44" s="33">
        <f>'[1]Expenses - input'!G136</f>
        <v>37.5</v>
      </c>
      <c r="H44" s="33">
        <f>'[1]Expenses - input'!H136</f>
        <v>37.5</v>
      </c>
      <c r="I44" s="33">
        <f>'[1]Expenses - input'!I136</f>
        <v>0</v>
      </c>
      <c r="J44" s="33">
        <f>'[1]Expenses - input'!J136</f>
        <v>37.5</v>
      </c>
      <c r="K44" s="33">
        <f>'[1]Expenses - input'!K136</f>
        <v>0</v>
      </c>
      <c r="L44" s="33">
        <f>'[1]Expenses - input'!L136</f>
        <v>0</v>
      </c>
      <c r="M44" s="33">
        <f>'[1]Expenses - input'!M136</f>
        <v>0</v>
      </c>
      <c r="N44" s="34">
        <f t="shared" si="0"/>
        <v>750</v>
      </c>
      <c r="O44" s="81">
        <v>50</v>
      </c>
    </row>
    <row r="45" spans="3:15" thickTop="1" thickBot="1" x14ac:dyDescent="0.35">
      <c r="C45" s="23" t="s">
        <v>34</v>
      </c>
      <c r="D45" s="33">
        <f>'[1]Expenses - input'!D137</f>
        <v>948.58510000000001</v>
      </c>
      <c r="E45" s="33">
        <f>'[1]Expenses - input'!E137</f>
        <v>2999.2029000000002</v>
      </c>
      <c r="F45" s="33">
        <f>'[1]Expenses - input'!F137</f>
        <v>1576.3252</v>
      </c>
      <c r="G45" s="33">
        <f>'[1]Expenses - input'!G137</f>
        <v>167.3974</v>
      </c>
      <c r="H45" s="33">
        <f>'[1]Expenses - input'!H137</f>
        <v>348.74450000000002</v>
      </c>
      <c r="I45" s="33">
        <f>'[1]Expenses - input'!I137</f>
        <v>471.50259999999997</v>
      </c>
      <c r="J45" s="33">
        <f>'[1]Expenses - input'!J137</f>
        <v>488.2423</v>
      </c>
      <c r="K45" s="33">
        <f>'[1]Expenses - input'!K137</f>
        <v>0</v>
      </c>
      <c r="L45" s="33">
        <f>'[1]Expenses - input'!L137</f>
        <v>0</v>
      </c>
      <c r="M45" s="33">
        <f>'[1]Expenses - input'!M137</f>
        <v>0</v>
      </c>
      <c r="N45" s="34">
        <f t="shared" si="0"/>
        <v>7000</v>
      </c>
      <c r="O45" s="81">
        <v>6050</v>
      </c>
    </row>
    <row r="46" spans="3:15" thickTop="1" thickBot="1" x14ac:dyDescent="0.35">
      <c r="C46" s="23" t="s">
        <v>35</v>
      </c>
      <c r="D46" s="33">
        <f>'[1]Expenses - input'!D138</f>
        <v>0</v>
      </c>
      <c r="E46" s="33">
        <f>'[1]Expenses - input'!E138</f>
        <v>700</v>
      </c>
      <c r="F46" s="33">
        <f>'[1]Expenses - input'!F138</f>
        <v>500</v>
      </c>
      <c r="G46" s="33">
        <f>'[1]Expenses - input'!G138</f>
        <v>1500</v>
      </c>
      <c r="H46" s="33">
        <f>'[1]Expenses - input'!H138</f>
        <v>7000</v>
      </c>
      <c r="I46" s="33">
        <f>'[1]Expenses - input'!I138</f>
        <v>12000</v>
      </c>
      <c r="J46" s="33">
        <f>'[1]Expenses - input'!J138</f>
        <v>4500</v>
      </c>
      <c r="K46" s="33">
        <f>'[1]Expenses - input'!K138</f>
        <v>0</v>
      </c>
      <c r="L46" s="33">
        <f>'[1]Expenses - input'!L138</f>
        <v>0</v>
      </c>
      <c r="M46" s="33">
        <f>'[1]Expenses - input'!M138</f>
        <v>0</v>
      </c>
      <c r="N46" s="34">
        <f t="shared" si="0"/>
        <v>26200</v>
      </c>
      <c r="O46" s="81">
        <v>23750</v>
      </c>
    </row>
    <row r="47" spans="3:15" thickTop="1" thickBot="1" x14ac:dyDescent="0.35">
      <c r="C47" s="27" t="s">
        <v>36</v>
      </c>
      <c r="D47" s="33">
        <f>'[1]Expenses - input'!D139</f>
        <v>5200</v>
      </c>
      <c r="E47" s="33">
        <f>'[1]Expenses - input'!E139</f>
        <v>20800</v>
      </c>
      <c r="F47" s="33">
        <f>'[1]Expenses - input'!F139</f>
        <v>20150</v>
      </c>
      <c r="G47" s="33">
        <f>'[1]Expenses - input'!G139</f>
        <v>2600</v>
      </c>
      <c r="H47" s="33">
        <f>'[1]Expenses - input'!H139</f>
        <v>5200</v>
      </c>
      <c r="I47" s="33">
        <f>'[1]Expenses - input'!I139</f>
        <v>5850</v>
      </c>
      <c r="J47" s="33">
        <f>'[1]Expenses - input'!J139</f>
        <v>5200</v>
      </c>
      <c r="K47" s="33">
        <f>'[1]Expenses - input'!K139</f>
        <v>0</v>
      </c>
      <c r="L47" s="33">
        <f>'[1]Expenses - input'!L139</f>
        <v>0</v>
      </c>
      <c r="M47" s="33">
        <f>'[1]Expenses - input'!M139</f>
        <v>0</v>
      </c>
      <c r="N47" s="34">
        <f t="shared" si="0"/>
        <v>65000</v>
      </c>
      <c r="O47" s="81">
        <v>50400</v>
      </c>
    </row>
    <row r="48" spans="3:15" thickTop="1" thickBot="1" x14ac:dyDescent="0.35">
      <c r="C48" s="23" t="s">
        <v>37</v>
      </c>
      <c r="D48" s="33">
        <f>'[1]Expenses - input'!D140</f>
        <v>3000</v>
      </c>
      <c r="E48" s="33">
        <f>'[1]Expenses - input'!E140</f>
        <v>6500</v>
      </c>
      <c r="F48" s="33">
        <f>'[1]Expenses - input'!F140</f>
        <v>7000</v>
      </c>
      <c r="G48" s="33">
        <f>'[1]Expenses - input'!G140</f>
        <v>450</v>
      </c>
      <c r="H48" s="33">
        <f>'[1]Expenses - input'!H140</f>
        <v>750</v>
      </c>
      <c r="I48" s="33">
        <f>'[1]Expenses - input'!I140</f>
        <v>2000</v>
      </c>
      <c r="J48" s="33">
        <f>'[1]Expenses - input'!J140</f>
        <v>2000</v>
      </c>
      <c r="K48" s="33">
        <f>'[1]Expenses - input'!K140</f>
        <v>0</v>
      </c>
      <c r="L48" s="33">
        <f>'[1]Expenses - input'!L140</f>
        <v>0</v>
      </c>
      <c r="M48" s="33">
        <f>'[1]Expenses - input'!M140</f>
        <v>0</v>
      </c>
      <c r="N48" s="34">
        <f t="shared" si="0"/>
        <v>21700</v>
      </c>
      <c r="O48" s="81">
        <v>24600</v>
      </c>
    </row>
    <row r="49" spans="1:61" thickTop="1" thickBot="1" x14ac:dyDescent="0.35">
      <c r="C49" s="23" t="s">
        <v>38</v>
      </c>
      <c r="D49" s="33">
        <f>'[1]Expenses - input'!D141</f>
        <v>50</v>
      </c>
      <c r="E49" s="33">
        <f>'[1]Expenses - input'!E141</f>
        <v>360</v>
      </c>
      <c r="F49" s="33">
        <f>'[1]Expenses - input'!F141</f>
        <v>250</v>
      </c>
      <c r="G49" s="33">
        <f>'[1]Expenses - input'!G141</f>
        <v>20</v>
      </c>
      <c r="H49" s="33">
        <f>'[1]Expenses - input'!H141</f>
        <v>40</v>
      </c>
      <c r="I49" s="33">
        <f>'[1]Expenses - input'!I141</f>
        <v>150</v>
      </c>
      <c r="J49" s="33">
        <f>'[1]Expenses - input'!J141</f>
        <v>80</v>
      </c>
      <c r="K49" s="33">
        <f>'[1]Expenses - input'!K141</f>
        <v>10000</v>
      </c>
      <c r="L49" s="33">
        <f>'[1]Expenses - input'!L141</f>
        <v>50</v>
      </c>
      <c r="M49" s="33">
        <f>'[1]Expenses - input'!M141</f>
        <v>0</v>
      </c>
      <c r="N49" s="34">
        <f t="shared" si="0"/>
        <v>11000</v>
      </c>
      <c r="O49" s="81">
        <v>12000</v>
      </c>
    </row>
    <row r="50" spans="1:61" thickTop="1" thickBot="1" x14ac:dyDescent="0.35">
      <c r="C50" s="23" t="s">
        <v>39</v>
      </c>
      <c r="D50" s="33">
        <f>'[1]Expenses - input'!D142</f>
        <v>0</v>
      </c>
      <c r="E50" s="33">
        <f>'[1]Expenses - input'!E142</f>
        <v>0</v>
      </c>
      <c r="F50" s="33">
        <f>'[1]Expenses - input'!F142</f>
        <v>0</v>
      </c>
      <c r="G50" s="33">
        <f>'[1]Expenses - input'!G142</f>
        <v>0</v>
      </c>
      <c r="H50" s="33">
        <f>'[1]Expenses - input'!H142</f>
        <v>0</v>
      </c>
      <c r="I50" s="33">
        <f>'[1]Expenses - input'!I142</f>
        <v>0</v>
      </c>
      <c r="J50" s="33">
        <f>'[1]Expenses - input'!J142</f>
        <v>0</v>
      </c>
      <c r="K50" s="33">
        <f>'[1]Expenses - input'!K142</f>
        <v>600</v>
      </c>
      <c r="L50" s="33">
        <f>'[1]Expenses - input'!L142</f>
        <v>0</v>
      </c>
      <c r="M50" s="33">
        <f>'[1]Expenses - input'!M142</f>
        <v>0</v>
      </c>
      <c r="N50" s="34">
        <f t="shared" si="0"/>
        <v>600</v>
      </c>
      <c r="O50" s="81">
        <v>600</v>
      </c>
    </row>
    <row r="51" spans="1:61" thickTop="1" thickBot="1" x14ac:dyDescent="0.35">
      <c r="C51" s="23" t="s">
        <v>40</v>
      </c>
      <c r="D51" s="33">
        <f>'[1]Expenses - input'!D143</f>
        <v>310</v>
      </c>
      <c r="E51" s="33">
        <f>'[1]Expenses - input'!E143</f>
        <v>2232</v>
      </c>
      <c r="F51" s="33">
        <f>'[1]Expenses - input'!F143</f>
        <v>1550</v>
      </c>
      <c r="G51" s="33">
        <f>'[1]Expenses - input'!G143</f>
        <v>124</v>
      </c>
      <c r="H51" s="33">
        <f>'[1]Expenses - input'!H143</f>
        <v>248</v>
      </c>
      <c r="I51" s="33">
        <f>'[1]Expenses - input'!I143</f>
        <v>930</v>
      </c>
      <c r="J51" s="33">
        <f>'[1]Expenses - input'!J143</f>
        <v>496</v>
      </c>
      <c r="K51" s="33">
        <f>'[1]Expenses - input'!K143</f>
        <v>0</v>
      </c>
      <c r="L51" s="33">
        <f>'[1]Expenses - input'!L143</f>
        <v>310</v>
      </c>
      <c r="M51" s="33">
        <f>'[1]Expenses - input'!M143</f>
        <v>0</v>
      </c>
      <c r="N51" s="34">
        <f t="shared" si="0"/>
        <v>6200</v>
      </c>
      <c r="O51" s="81">
        <v>3000</v>
      </c>
    </row>
    <row r="52" spans="1:61" thickTop="1" thickBot="1" x14ac:dyDescent="0.35">
      <c r="C52" s="23" t="s">
        <v>41</v>
      </c>
      <c r="D52" s="33">
        <f>'[1]Expenses - input'!D144</f>
        <v>1000</v>
      </c>
      <c r="E52" s="33">
        <f>'[1]Expenses - input'!E144</f>
        <v>7200</v>
      </c>
      <c r="F52" s="33">
        <f>'[1]Expenses - input'!F144</f>
        <v>5000</v>
      </c>
      <c r="G52" s="33">
        <f>'[1]Expenses - input'!G144</f>
        <v>400</v>
      </c>
      <c r="H52" s="33">
        <f>'[1]Expenses - input'!H144</f>
        <v>800</v>
      </c>
      <c r="I52" s="33">
        <f>'[1]Expenses - input'!I144</f>
        <v>3000</v>
      </c>
      <c r="J52" s="33">
        <f>'[1]Expenses - input'!J144</f>
        <v>1600</v>
      </c>
      <c r="K52" s="33">
        <f>'[1]Expenses - input'!K144</f>
        <v>0</v>
      </c>
      <c r="L52" s="33">
        <f>'[1]Expenses - input'!L144</f>
        <v>1000</v>
      </c>
      <c r="M52" s="33">
        <f>'[1]Expenses - input'!M144</f>
        <v>0</v>
      </c>
      <c r="N52" s="34">
        <f t="shared" si="0"/>
        <v>20000</v>
      </c>
      <c r="O52" s="81">
        <v>10000</v>
      </c>
    </row>
    <row r="53" spans="1:61" thickTop="1" thickBot="1" x14ac:dyDescent="0.35">
      <c r="C53" s="23" t="s">
        <v>81</v>
      </c>
      <c r="D53" s="33">
        <v>200</v>
      </c>
      <c r="E53" s="33">
        <v>800</v>
      </c>
      <c r="F53" s="33">
        <v>775</v>
      </c>
      <c r="G53" s="33">
        <v>100</v>
      </c>
      <c r="H53" s="33">
        <v>200</v>
      </c>
      <c r="I53" s="33">
        <v>225</v>
      </c>
      <c r="J53" s="33">
        <v>200</v>
      </c>
      <c r="K53" s="33">
        <f>'[1]Expenses - input'!K145</f>
        <v>150</v>
      </c>
      <c r="L53" s="33">
        <f>'[1]Expenses - input'!L145</f>
        <v>0</v>
      </c>
      <c r="M53" s="33">
        <f>'[1]Expenses - input'!M145</f>
        <v>0</v>
      </c>
      <c r="N53" s="34">
        <f t="shared" si="0"/>
        <v>2650</v>
      </c>
      <c r="O53" s="81">
        <v>130</v>
      </c>
    </row>
    <row r="54" spans="1:61" thickTop="1" thickBot="1" x14ac:dyDescent="0.35">
      <c r="C54" s="39" t="s">
        <v>42</v>
      </c>
      <c r="D54" s="40">
        <f>'[1]Expenses - input'!D146</f>
        <v>0</v>
      </c>
      <c r="E54" s="40">
        <f>'[1]Expenses - input'!E146</f>
        <v>2050</v>
      </c>
      <c r="F54" s="40">
        <f>'[1]Expenses - input'!F146</f>
        <v>2050</v>
      </c>
      <c r="G54" s="40">
        <f>'[1]Expenses - input'!G146</f>
        <v>0</v>
      </c>
      <c r="H54" s="40">
        <f>'[1]Expenses - input'!H146</f>
        <v>0</v>
      </c>
      <c r="I54" s="40">
        <f>'[1]Expenses - input'!I146</f>
        <v>0</v>
      </c>
      <c r="J54" s="40">
        <f>'[1]Expenses - input'!J146</f>
        <v>0</v>
      </c>
      <c r="K54" s="40">
        <f>'[1]Expenses - input'!K146</f>
        <v>0</v>
      </c>
      <c r="L54" s="40">
        <f>'[1]Expenses - input'!L146</f>
        <v>0</v>
      </c>
      <c r="M54" s="40">
        <f>'[1]Expenses - input'!M146</f>
        <v>0</v>
      </c>
      <c r="N54" s="41">
        <f t="shared" si="0"/>
        <v>4100</v>
      </c>
      <c r="O54" s="81">
        <v>5000</v>
      </c>
    </row>
    <row r="55" spans="1:61" thickTop="1" thickBot="1" x14ac:dyDescent="0.35">
      <c r="C55" s="27" t="str">
        <f>'[1]Expenses - input'!B46</f>
        <v>Rent</v>
      </c>
      <c r="D55" s="40">
        <f>'[1]Expenses - input'!D148</f>
        <v>1133.9976999999999</v>
      </c>
      <c r="E55" s="40">
        <f>'[1]Expenses - input'!E148</f>
        <v>13116.981100000001</v>
      </c>
      <c r="F55" s="40">
        <f>'[1]Expenses - input'!F148</f>
        <v>0</v>
      </c>
      <c r="G55" s="40">
        <f>'[1]Expenses - input'!G148</f>
        <v>110.07989999999999</v>
      </c>
      <c r="H55" s="40">
        <f>'[1]Expenses - input'!H148</f>
        <v>110.07989999999999</v>
      </c>
      <c r="I55" s="40">
        <f>'[1]Expenses - input'!I148</f>
        <v>997.70830000000001</v>
      </c>
      <c r="J55" s="40">
        <f>'[1]Expenses - input'!J148</f>
        <v>1878.3475000000001</v>
      </c>
      <c r="K55" s="40">
        <f>'[1]Expenses - input'!K148</f>
        <v>0</v>
      </c>
      <c r="L55" s="40">
        <f>'[1]Expenses - input'!L148</f>
        <v>125.8056</v>
      </c>
      <c r="M55" s="40">
        <f>'[1]Expenses - input'!M151</f>
        <v>0</v>
      </c>
      <c r="N55" s="34">
        <f t="shared" si="0"/>
        <v>17473.000000000004</v>
      </c>
      <c r="O55" s="81">
        <v>17472</v>
      </c>
    </row>
    <row r="56" spans="1:61" thickTop="1" thickBot="1" x14ac:dyDescent="0.35">
      <c r="C56" s="27"/>
      <c r="D56" s="33"/>
      <c r="E56" s="33"/>
      <c r="F56" s="33"/>
      <c r="G56" s="33"/>
      <c r="H56" s="33"/>
      <c r="I56" s="33"/>
      <c r="J56" s="33"/>
      <c r="K56" s="33"/>
      <c r="L56" s="33"/>
      <c r="N56" s="34">
        <f t="shared" si="0"/>
        <v>0</v>
      </c>
      <c r="O56" s="81">
        <v>0</v>
      </c>
    </row>
    <row r="57" spans="1:61" s="23" customFormat="1" ht="14.4" thickTop="1" thickBot="1" x14ac:dyDescent="0.3">
      <c r="A57" s="16"/>
      <c r="B57" s="17"/>
      <c r="C57" s="42" t="s">
        <v>43</v>
      </c>
      <c r="D57" s="43">
        <f>SUM(D7:D56)</f>
        <v>318232.99239999999</v>
      </c>
      <c r="E57" s="43">
        <f t="shared" ref="E57:O57" si="2">SUM(E7:E56)</f>
        <v>1480680.6603000001</v>
      </c>
      <c r="F57" s="43">
        <f t="shared" si="2"/>
        <v>1056971.8106</v>
      </c>
      <c r="G57" s="43">
        <f t="shared" si="2"/>
        <v>74192.274800000028</v>
      </c>
      <c r="H57" s="43">
        <f t="shared" si="2"/>
        <v>150918.63220000002</v>
      </c>
      <c r="I57" s="43">
        <f t="shared" si="2"/>
        <v>235866.59580000004</v>
      </c>
      <c r="J57" s="43">
        <f t="shared" si="2"/>
        <v>209231.14550000007</v>
      </c>
      <c r="K57" s="43">
        <f t="shared" si="2"/>
        <v>10750</v>
      </c>
      <c r="L57" s="43">
        <f t="shared" si="2"/>
        <v>21710.647700000001</v>
      </c>
      <c r="M57" s="43">
        <f t="shared" si="2"/>
        <v>0</v>
      </c>
      <c r="N57" s="43">
        <f t="shared" si="2"/>
        <v>3558554.7593000005</v>
      </c>
      <c r="O57" s="43">
        <f t="shared" si="2"/>
        <v>2472273</v>
      </c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</row>
    <row r="58" spans="1:61" thickTop="1" thickBot="1" x14ac:dyDescent="0.35">
      <c r="C58" s="44"/>
      <c r="D58" s="33">
        <f>'[1]Summary - Budget'!D13</f>
        <v>-318232.99239999999</v>
      </c>
      <c r="E58" s="33">
        <f>'[1]Summary - Budget'!E13</f>
        <v>0</v>
      </c>
      <c r="F58" s="33">
        <f>'[1]Summary - Budget'!F13</f>
        <v>0</v>
      </c>
      <c r="G58" s="33">
        <f>'[1]Summary - Budget'!G13</f>
        <v>0</v>
      </c>
      <c r="H58" s="33">
        <f>'[1]Summary - Budget'!H13</f>
        <v>0</v>
      </c>
      <c r="I58" s="33">
        <f>'[1]Summary - Budget'!I13</f>
        <v>0</v>
      </c>
      <c r="J58" s="33">
        <f>'[1]Summary - Budget'!J13</f>
        <v>0</v>
      </c>
      <c r="K58" s="33">
        <f>'[1]Summary - Budget'!K13</f>
        <v>0</v>
      </c>
      <c r="L58" s="33">
        <f>'[1]Summary - Budget'!L13</f>
        <v>0</v>
      </c>
      <c r="M58" s="33">
        <f>'[1]Summary - Budget'!M13</f>
        <v>0</v>
      </c>
      <c r="N58" s="34">
        <f>D58</f>
        <v>-318232.99239999999</v>
      </c>
      <c r="O58" s="81">
        <v>-281428</v>
      </c>
    </row>
    <row r="59" spans="1:61" s="23" customFormat="1" ht="14.4" thickTop="1" thickBot="1" x14ac:dyDescent="0.3">
      <c r="A59" s="16"/>
      <c r="B59" s="17"/>
      <c r="C59" s="45" t="s">
        <v>44</v>
      </c>
      <c r="D59" s="46">
        <f>D57+D58</f>
        <v>0</v>
      </c>
      <c r="E59" s="46">
        <f t="shared" ref="E59:O59" si="3">E57+E58</f>
        <v>1480680.6603000001</v>
      </c>
      <c r="F59" s="46">
        <f t="shared" si="3"/>
        <v>1056971.8106</v>
      </c>
      <c r="G59" s="46">
        <f t="shared" si="3"/>
        <v>74192.274800000028</v>
      </c>
      <c r="H59" s="46">
        <f t="shared" si="3"/>
        <v>150918.63220000002</v>
      </c>
      <c r="I59" s="46">
        <f t="shared" si="3"/>
        <v>235866.59580000004</v>
      </c>
      <c r="J59" s="46">
        <f t="shared" si="3"/>
        <v>209231.14550000007</v>
      </c>
      <c r="K59" s="46">
        <f t="shared" si="3"/>
        <v>10750</v>
      </c>
      <c r="L59" s="46">
        <f t="shared" si="3"/>
        <v>21710.647700000001</v>
      </c>
      <c r="M59" s="46">
        <f t="shared" si="3"/>
        <v>0</v>
      </c>
      <c r="N59" s="47">
        <f t="shared" si="3"/>
        <v>3240321.7669000006</v>
      </c>
      <c r="O59" s="47">
        <f t="shared" si="3"/>
        <v>2190845</v>
      </c>
      <c r="P59" s="48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</row>
    <row r="60" spans="1:61" thickTop="1" thickBot="1" x14ac:dyDescent="0.35">
      <c r="C60" s="27"/>
      <c r="D60" s="33"/>
      <c r="E60" s="33"/>
      <c r="F60" s="33"/>
      <c r="G60" s="33"/>
      <c r="H60" s="33"/>
      <c r="I60" s="33"/>
      <c r="J60" s="33"/>
      <c r="K60" s="33"/>
      <c r="L60" s="33"/>
      <c r="N60" s="20"/>
      <c r="O60" s="81"/>
      <c r="P60" s="49"/>
    </row>
    <row r="61" spans="1:61" thickTop="1" thickBot="1" x14ac:dyDescent="0.35">
      <c r="C61" s="50" t="s">
        <v>45</v>
      </c>
      <c r="D61" s="51"/>
      <c r="E61" s="51"/>
      <c r="F61" s="51"/>
      <c r="G61" s="51"/>
      <c r="H61" s="51"/>
      <c r="I61" s="51"/>
      <c r="J61" s="51"/>
      <c r="K61" s="51"/>
      <c r="L61" s="51"/>
      <c r="M61" s="52"/>
      <c r="N61" s="53"/>
      <c r="O61" s="81"/>
    </row>
    <row r="62" spans="1:61" thickTop="1" thickBot="1" x14ac:dyDescent="0.35">
      <c r="C62" s="27" t="str">
        <f>'[1]Revenue - input'!B6</f>
        <v>Medicaid/Medicaid Mngd</v>
      </c>
      <c r="E62" s="33">
        <f>'[1]Revenue - input'!E6</f>
        <v>667772</v>
      </c>
      <c r="F62" s="33">
        <f>'[1]Revenue - input'!F6</f>
        <v>512147</v>
      </c>
      <c r="G62" s="33">
        <f>'[1]Revenue - input'!G6</f>
        <v>0</v>
      </c>
      <c r="H62" s="33">
        <f>'[1]Revenue - input'!H6</f>
        <v>0</v>
      </c>
      <c r="I62" s="33">
        <f>'[1]Revenue - input'!I6</f>
        <v>0</v>
      </c>
      <c r="J62" s="33">
        <f>'[1]Revenue - input'!J6</f>
        <v>0</v>
      </c>
      <c r="K62" s="33">
        <f>'[1]Revenue - input'!K6</f>
        <v>0</v>
      </c>
      <c r="L62" s="33">
        <f>'[1]Revenue - input'!L6</f>
        <v>0</v>
      </c>
      <c r="M62" s="33">
        <f>'[1]Revenue - input'!M6</f>
        <v>0</v>
      </c>
      <c r="N62" s="54">
        <f>SUM(D62:M62)</f>
        <v>1179919</v>
      </c>
      <c r="O62" s="81">
        <v>924485</v>
      </c>
    </row>
    <row r="63" spans="1:61" thickTop="1" thickBot="1" x14ac:dyDescent="0.35">
      <c r="C63" s="27" t="str">
        <f>'[1]Revenue - input'!B7</f>
        <v>Medicare</v>
      </c>
      <c r="E63" s="33">
        <f>'[1]Revenue - input'!E7</f>
        <v>294125</v>
      </c>
      <c r="F63" s="33">
        <f>'[1]Revenue - input'!F7</f>
        <v>109005</v>
      </c>
      <c r="G63" s="33">
        <f>'[1]Revenue - input'!G7</f>
        <v>0</v>
      </c>
      <c r="H63" s="33">
        <f>'[1]Revenue - input'!H7</f>
        <v>0</v>
      </c>
      <c r="I63" s="33">
        <f>'[1]Revenue - input'!I7</f>
        <v>0</v>
      </c>
      <c r="J63" s="33">
        <f>'[1]Revenue - input'!J7</f>
        <v>0</v>
      </c>
      <c r="K63" s="33">
        <f>'[1]Revenue - input'!K7</f>
        <v>0</v>
      </c>
      <c r="L63" s="33">
        <f>'[1]Revenue - input'!L7</f>
        <v>0</v>
      </c>
      <c r="M63" s="33">
        <f>'[1]Revenue - input'!M7</f>
        <v>0</v>
      </c>
      <c r="N63" s="34">
        <f t="shared" ref="N63:N79" si="4">SUM(D63:M63)</f>
        <v>403130</v>
      </c>
      <c r="O63" s="81">
        <v>87764</v>
      </c>
    </row>
    <row r="64" spans="1:61" thickTop="1" thickBot="1" x14ac:dyDescent="0.35">
      <c r="C64" s="27" t="str">
        <f>'[1]Revenue - input'!B8</f>
        <v>Commercial Insurance</v>
      </c>
      <c r="E64" s="33">
        <f>'[1]Revenue - input'!E8</f>
        <v>557192</v>
      </c>
      <c r="F64" s="33">
        <f>'[1]Revenue - input'!F8</f>
        <v>530011</v>
      </c>
      <c r="G64" s="33">
        <f>'[1]Revenue - input'!G8</f>
        <v>0</v>
      </c>
      <c r="H64" s="33">
        <f>'[1]Revenue - input'!H8</f>
        <v>0</v>
      </c>
      <c r="I64" s="33">
        <f>'[1]Revenue - input'!I8</f>
        <v>0</v>
      </c>
      <c r="J64" s="33">
        <f>'[1]Revenue - input'!J8</f>
        <v>0</v>
      </c>
      <c r="K64" s="33">
        <f>'[1]Revenue - input'!K8</f>
        <v>0</v>
      </c>
      <c r="L64" s="33">
        <f>'[1]Revenue - input'!L8</f>
        <v>0</v>
      </c>
      <c r="M64" s="33">
        <f>'[1]Revenue - input'!M8</f>
        <v>0</v>
      </c>
      <c r="N64" s="34">
        <f t="shared" si="4"/>
        <v>1087203</v>
      </c>
      <c r="O64" s="81">
        <v>523446</v>
      </c>
    </row>
    <row r="65" spans="1:61" thickTop="1" thickBot="1" x14ac:dyDescent="0.35">
      <c r="C65" s="27" t="str">
        <f>'[1]Revenue - input'!B9</f>
        <v>Private Pay</v>
      </c>
      <c r="E65" s="33">
        <f>'[1]Revenue - input'!E9</f>
        <v>65400</v>
      </c>
      <c r="F65" s="33">
        <f>'[1]Revenue - input'!F9</f>
        <v>20815</v>
      </c>
      <c r="G65" s="33">
        <f>'[1]Revenue - input'!G9</f>
        <v>0</v>
      </c>
      <c r="H65" s="33">
        <f>'[1]Revenue - input'!H9</f>
        <v>0</v>
      </c>
      <c r="I65" s="33">
        <f>'[1]Revenue - input'!I9</f>
        <v>0</v>
      </c>
      <c r="J65" s="33">
        <f>'[1]Revenue - input'!J9</f>
        <v>0</v>
      </c>
      <c r="K65" s="33">
        <f>'[1]Revenue - input'!K9</f>
        <v>0</v>
      </c>
      <c r="L65" s="33">
        <f>'[1]Revenue - input'!L9</f>
        <v>0</v>
      </c>
      <c r="M65" s="33">
        <f>'[1]Revenue - input'!M9</f>
        <v>0</v>
      </c>
      <c r="N65" s="34">
        <f t="shared" si="4"/>
        <v>86215</v>
      </c>
      <c r="O65" s="81">
        <v>110306</v>
      </c>
    </row>
    <row r="66" spans="1:61" thickTop="1" thickBot="1" x14ac:dyDescent="0.35">
      <c r="C66" s="18" t="str">
        <f>'[1]Revenue - input'!B10</f>
        <v>Grants/Donations</v>
      </c>
      <c r="E66" s="33">
        <f>'[1]Revenue - input'!E10</f>
        <v>0</v>
      </c>
      <c r="F66" s="33">
        <f>'[1]Revenue - input'!F10</f>
        <v>0</v>
      </c>
      <c r="G66" s="33">
        <f>'[1]Revenue - input'!G10</f>
        <v>0</v>
      </c>
      <c r="H66" s="33">
        <f>'[1]Revenue - input'!H10</f>
        <v>0</v>
      </c>
      <c r="I66" s="33">
        <f>'[1]Revenue - input'!I10</f>
        <v>0</v>
      </c>
      <c r="J66" s="33">
        <f>'[1]Revenue - input'!J10</f>
        <v>0</v>
      </c>
      <c r="K66" s="33">
        <f>'[1]Revenue - input'!K10</f>
        <v>0</v>
      </c>
      <c r="L66" s="33">
        <f>'[1]Revenue - input'!L10</f>
        <v>0</v>
      </c>
      <c r="M66" s="33">
        <f>'[1]Revenue - input'!M10</f>
        <v>0</v>
      </c>
      <c r="N66" s="34">
        <f t="shared" si="4"/>
        <v>0</v>
      </c>
      <c r="O66" s="81"/>
    </row>
    <row r="67" spans="1:61" thickTop="1" thickBot="1" x14ac:dyDescent="0.35">
      <c r="C67" s="27" t="s">
        <v>46</v>
      </c>
      <c r="E67" s="33">
        <f>'[1]Revenue - input'!E11</f>
        <v>15000</v>
      </c>
      <c r="F67" s="33">
        <f>'[1]Revenue - input'!F11</f>
        <v>0</v>
      </c>
      <c r="G67" s="33">
        <f>'[1]Revenue - input'!G11</f>
        <v>0</v>
      </c>
      <c r="H67" s="33">
        <f>'[1]Revenue - input'!H11</f>
        <v>0</v>
      </c>
      <c r="I67" s="33">
        <f>'[1]Revenue - input'!I11</f>
        <v>0</v>
      </c>
      <c r="J67" s="33">
        <f>'[1]Revenue - input'!J11</f>
        <v>0</v>
      </c>
      <c r="K67" s="33">
        <v>0</v>
      </c>
      <c r="L67" s="33">
        <f>'[1]Revenue - input'!L11</f>
        <v>0</v>
      </c>
      <c r="M67" s="33">
        <f>'[1]Revenue - input'!M11</f>
        <v>0</v>
      </c>
      <c r="N67" s="34">
        <f t="shared" si="4"/>
        <v>15000</v>
      </c>
      <c r="O67" s="81"/>
    </row>
    <row r="68" spans="1:61" thickTop="1" thickBot="1" x14ac:dyDescent="0.35">
      <c r="C68" s="55" t="s">
        <v>47</v>
      </c>
      <c r="E68" s="33">
        <f>'[1]Revenue - input'!E12</f>
        <v>0</v>
      </c>
      <c r="F68" s="33">
        <f>'[1]Revenue - input'!F12</f>
        <v>0</v>
      </c>
      <c r="G68" s="33">
        <f>'[1]Revenue - input'!G12</f>
        <v>0</v>
      </c>
      <c r="H68" s="33">
        <f>'[1]Revenue - input'!H12</f>
        <v>0</v>
      </c>
      <c r="I68" s="33">
        <f>'[1]Revenue - input'!I12</f>
        <v>0</v>
      </c>
      <c r="J68" s="33">
        <f>'[1]Revenue - input'!J12</f>
        <v>0</v>
      </c>
      <c r="K68" s="33">
        <f>'[1]Revenue - input'!N12</f>
        <v>0</v>
      </c>
      <c r="L68" s="33">
        <f>'[1]Revenue - input'!L12</f>
        <v>0</v>
      </c>
      <c r="M68" s="33">
        <f>'[1]Revenue - input'!M12</f>
        <v>0</v>
      </c>
      <c r="N68" s="34">
        <f t="shared" si="4"/>
        <v>0</v>
      </c>
      <c r="O68" s="81"/>
    </row>
    <row r="69" spans="1:61" thickTop="1" thickBot="1" x14ac:dyDescent="0.35">
      <c r="C69" s="55" t="s">
        <v>48</v>
      </c>
      <c r="E69" s="33">
        <f>'[1]Revenue - input'!E13</f>
        <v>10000</v>
      </c>
      <c r="F69" s="33">
        <f>'[1]Revenue - input'!F13</f>
        <v>0</v>
      </c>
      <c r="G69" s="33">
        <f>'[1]Revenue - input'!G13</f>
        <v>0</v>
      </c>
      <c r="H69" s="33">
        <f>'[1]Revenue - input'!H13</f>
        <v>0</v>
      </c>
      <c r="I69" s="33">
        <f>'[1]Revenue - input'!I13</f>
        <v>0</v>
      </c>
      <c r="J69" s="33">
        <f>'[1]Revenue - input'!J13</f>
        <v>0</v>
      </c>
      <c r="K69" s="33">
        <f>'[1]Revenue - input'!K13</f>
        <v>0</v>
      </c>
      <c r="L69" s="33">
        <f>'[1]Revenue - input'!L13</f>
        <v>0</v>
      </c>
      <c r="M69" s="33">
        <f>'[1]Revenue - input'!M13</f>
        <v>0</v>
      </c>
      <c r="N69" s="34">
        <f t="shared" si="4"/>
        <v>10000</v>
      </c>
      <c r="O69" s="82"/>
    </row>
    <row r="70" spans="1:61" ht="40.799999999999997" customHeight="1" thickTop="1" thickBot="1" x14ac:dyDescent="0.35">
      <c r="C70" s="27"/>
      <c r="E70" s="33">
        <f>'[1]Revenue - input'!E15</f>
        <v>0</v>
      </c>
      <c r="F70" s="33">
        <f>'[1]Revenue - input'!F14</f>
        <v>0</v>
      </c>
      <c r="G70" s="33">
        <f>'[1]Revenue - input'!G14</f>
        <v>0</v>
      </c>
      <c r="H70" s="33">
        <f>'[1]Revenue - input'!H14</f>
        <v>0</v>
      </c>
      <c r="I70" s="33">
        <f>'[1]Revenue - input'!I14</f>
        <v>0</v>
      </c>
      <c r="J70" s="33">
        <f>'[1]Revenue - input'!J14</f>
        <v>0</v>
      </c>
      <c r="K70" s="33">
        <f>'[1]Revenue - input'!K14</f>
        <v>0</v>
      </c>
      <c r="L70" s="33">
        <f>'[1]Revenue - input'!L14</f>
        <v>0</v>
      </c>
      <c r="M70" s="33">
        <f>'[1]Revenue - input'!M14</f>
        <v>0</v>
      </c>
      <c r="N70" s="33">
        <f>'[1]Revenue - input'!N14</f>
        <v>0</v>
      </c>
      <c r="O70" s="82">
        <v>167290</v>
      </c>
      <c r="P70" s="84" t="s">
        <v>60</v>
      </c>
    </row>
    <row r="71" spans="1:61" thickTop="1" thickBot="1" x14ac:dyDescent="0.35">
      <c r="C71" s="27" t="str">
        <f>'[1]Revenue - input'!B15</f>
        <v>Towns</v>
      </c>
      <c r="E71" s="33">
        <f>'[1]Revenue - input'!E16+'[1]Revenue - input'!E17+'[1]Revenue - input'!E18+'[1]Revenue - input'!E19+'[1]Revenue - input'!E20+'[1]Revenue - input'!E21</f>
        <v>0</v>
      </c>
      <c r="F71" s="33">
        <f>'[1]Revenue - input'!F16+'[1]Revenue - input'!F17+'[1]Revenue - input'!F18+'[1]Revenue - input'!F19+'[1]Revenue - input'!F20+'[1]Revenue - input'!F21</f>
        <v>0</v>
      </c>
      <c r="G71" s="33">
        <f>'[1]Revenue - input'!G16+'[1]Revenue - input'!G17+'[1]Revenue - input'!G18+'[1]Revenue - input'!G19+'[1]Revenue - input'!G20+'[1]Revenue - input'!G21</f>
        <v>5000</v>
      </c>
      <c r="H71" s="33">
        <f>'[1]Revenue - input'!H16+'[1]Revenue - input'!H17+'[1]Revenue - input'!H18+'[1]Revenue - input'!H19+'[1]Revenue - input'!H20+'[1]Revenue - input'!H21</f>
        <v>0</v>
      </c>
      <c r="I71" s="33">
        <f>'[1]Revenue - input'!I16+'[1]Revenue - input'!I17+'[1]Revenue - input'!I18+'[1]Revenue - input'!I19+'[1]Revenue - input'!I20+'[1]Revenue - input'!I21</f>
        <v>0</v>
      </c>
      <c r="J71" s="33">
        <f>'[1]Revenue - input'!J16+'[1]Revenue - input'!J17+'[1]Revenue - input'!J18+'[1]Revenue - input'!J19+'[1]Revenue - input'!J20+'[1]Revenue - input'!J21</f>
        <v>26250</v>
      </c>
      <c r="K71" s="33">
        <f>'[1]Revenue - input'!K15</f>
        <v>0</v>
      </c>
      <c r="L71" s="33">
        <f>'[1]Revenue - input'!L14</f>
        <v>0</v>
      </c>
      <c r="M71" s="33">
        <f>'[1]Revenue - input'!M12</f>
        <v>0</v>
      </c>
      <c r="N71" s="34">
        <f t="shared" si="4"/>
        <v>31250</v>
      </c>
      <c r="O71" s="81">
        <v>28750</v>
      </c>
      <c r="P71" s="12" t="s">
        <v>61</v>
      </c>
    </row>
    <row r="72" spans="1:61" thickTop="1" thickBot="1" x14ac:dyDescent="0.35">
      <c r="C72" s="27" t="s">
        <v>49</v>
      </c>
      <c r="E72" s="33">
        <f>'[1]Revenue - input'!E14</f>
        <v>0</v>
      </c>
      <c r="F72" s="33">
        <f>'[1]Revenue - input'!F14</f>
        <v>0</v>
      </c>
      <c r="G72" s="33">
        <f>'[1]Revenue - input'!G14</f>
        <v>0</v>
      </c>
      <c r="H72" s="33">
        <f>'[1]Revenue - input'!H22</f>
        <v>154000</v>
      </c>
      <c r="I72" s="33">
        <f>'[1]Revenue - input'!I14</f>
        <v>0</v>
      </c>
      <c r="J72" s="33">
        <f>'[1]Revenue - input'!J22</f>
        <v>184116</v>
      </c>
      <c r="K72" s="33">
        <f>'[1]Revenue - input'!K22</f>
        <v>0</v>
      </c>
      <c r="L72" s="33">
        <f>'[1]Revenue - input'!L14</f>
        <v>0</v>
      </c>
      <c r="M72" s="33">
        <f>'[1]Revenue - input'!M14</f>
        <v>0</v>
      </c>
      <c r="N72" s="34">
        <f t="shared" si="4"/>
        <v>338116</v>
      </c>
      <c r="O72" s="81">
        <v>278964</v>
      </c>
    </row>
    <row r="73" spans="1:61" thickTop="1" thickBot="1" x14ac:dyDescent="0.35">
      <c r="C73" s="27" t="s">
        <v>50</v>
      </c>
      <c r="E73" s="33">
        <f>'[1]Revenue - input'!E23</f>
        <v>0</v>
      </c>
      <c r="F73" s="33">
        <f>'[1]Revenue - input'!F23</f>
        <v>0</v>
      </c>
      <c r="G73" s="33">
        <f>'[1]Revenue - input'!G23</f>
        <v>74800</v>
      </c>
      <c r="H73" s="33">
        <f>'[1]Revenue - input'!H23</f>
        <v>0</v>
      </c>
      <c r="I73" s="33">
        <f>'[1]Revenue - input'!I23</f>
        <v>0</v>
      </c>
      <c r="J73" s="33">
        <f>'[1]Revenue - input'!J23</f>
        <v>0</v>
      </c>
      <c r="K73" s="33">
        <f>'[1]Revenue - input'!K23</f>
        <v>0</v>
      </c>
      <c r="L73" s="33">
        <f>'[1]Revenue - input'!L23</f>
        <v>0</v>
      </c>
      <c r="M73" s="33">
        <f>'[1]Revenue - input'!M23</f>
        <v>0</v>
      </c>
      <c r="N73" s="34">
        <f t="shared" si="4"/>
        <v>74800</v>
      </c>
      <c r="O73" s="81">
        <v>38400</v>
      </c>
    </row>
    <row r="74" spans="1:61" thickTop="1" thickBot="1" x14ac:dyDescent="0.35">
      <c r="C74" s="55" t="s">
        <v>51</v>
      </c>
      <c r="D74" s="33"/>
      <c r="E74" s="33">
        <f>'[1]Revenue - input'!E15</f>
        <v>0</v>
      </c>
      <c r="F74" s="33">
        <f>'[1]Revenue - input'!F15</f>
        <v>0</v>
      </c>
      <c r="G74" s="33">
        <f>'[1]Revenue - input'!G15</f>
        <v>0</v>
      </c>
      <c r="H74" s="33">
        <f>'[1]Revenue - input'!H15</f>
        <v>0</v>
      </c>
      <c r="I74" s="33">
        <f>'[1]Revenue - input'!I15</f>
        <v>0</v>
      </c>
      <c r="J74" s="33">
        <f>'[1]Revenue - input'!J15</f>
        <v>0</v>
      </c>
      <c r="K74" s="33">
        <f>'[1]Revenue - input'!K24</f>
        <v>5000</v>
      </c>
      <c r="L74" s="33">
        <f>'[1]Revenue - input'!L15</f>
        <v>0</v>
      </c>
      <c r="M74" s="33">
        <f>'[1]Revenue - input'!M15</f>
        <v>0</v>
      </c>
      <c r="N74" s="34">
        <f t="shared" si="4"/>
        <v>5000</v>
      </c>
      <c r="O74" s="81">
        <v>5000</v>
      </c>
    </row>
    <row r="75" spans="1:61" thickTop="1" thickBot="1" x14ac:dyDescent="0.35">
      <c r="C75" s="55" t="s">
        <v>52</v>
      </c>
      <c r="D75" s="33"/>
      <c r="E75" s="33">
        <f>'[1]Revenue - input'!E25</f>
        <v>0</v>
      </c>
      <c r="F75" s="33">
        <f>'[1]Revenue - input'!F25</f>
        <v>0</v>
      </c>
      <c r="G75" s="33">
        <f>'[1]Revenue - input'!G25</f>
        <v>0</v>
      </c>
      <c r="H75" s="33">
        <f>'[1]Revenue - input'!H25</f>
        <v>0</v>
      </c>
      <c r="I75" s="33">
        <f>'[1]Revenue - input'!I25</f>
        <v>0</v>
      </c>
      <c r="J75" s="33">
        <f>'[1]Revenue - input'!J25</f>
        <v>0</v>
      </c>
      <c r="K75" s="33">
        <f>'[1]Revenue - input'!K25</f>
        <v>0</v>
      </c>
      <c r="L75" s="33">
        <f>'[1]Revenue - input'!L25</f>
        <v>10000</v>
      </c>
      <c r="M75" s="33">
        <f>'[1]Revenue - input'!M25</f>
        <v>0</v>
      </c>
      <c r="N75" s="34">
        <f t="shared" si="4"/>
        <v>10000</v>
      </c>
      <c r="O75" s="81">
        <v>10000</v>
      </c>
    </row>
    <row r="76" spans="1:61" thickTop="1" thickBot="1" x14ac:dyDescent="0.35">
      <c r="C76" s="27" t="s">
        <v>53</v>
      </c>
      <c r="D76" s="33"/>
      <c r="E76" s="56">
        <f>'[1]Revenue - input'!E26</f>
        <v>7500</v>
      </c>
      <c r="F76" s="56">
        <f>'[1]Revenue - input'!F26</f>
        <v>0</v>
      </c>
      <c r="G76" s="56">
        <f>'[1]Revenue - input'!G26</f>
        <v>0</v>
      </c>
      <c r="H76" s="56">
        <f>'[1]Revenue - input'!H26</f>
        <v>0</v>
      </c>
      <c r="I76" s="56">
        <f>'[1]Revenue - input'!I26</f>
        <v>0</v>
      </c>
      <c r="J76" s="56">
        <f>'[1]Revenue - input'!J26</f>
        <v>0</v>
      </c>
      <c r="K76" s="56">
        <f>'[1]Revenue - input'!K26</f>
        <v>0</v>
      </c>
      <c r="L76" s="56">
        <f>'[1]Revenue - input'!L26</f>
        <v>0</v>
      </c>
      <c r="M76" s="56">
        <f>'[1]Revenue - input'!M26</f>
        <v>0</v>
      </c>
      <c r="N76" s="34">
        <f t="shared" si="4"/>
        <v>7500</v>
      </c>
      <c r="O76" s="81">
        <v>2500</v>
      </c>
    </row>
    <row r="77" spans="1:61" thickTop="1" thickBot="1" x14ac:dyDescent="0.35">
      <c r="C77" s="55" t="s">
        <v>54</v>
      </c>
      <c r="D77" s="33"/>
      <c r="E77" s="33">
        <f>'[1]Revenue - input'!E27</f>
        <v>0</v>
      </c>
      <c r="F77" s="33">
        <f>'[1]Revenue - input'!F27</f>
        <v>0</v>
      </c>
      <c r="G77" s="33">
        <f>'[1]Revenue - input'!G27</f>
        <v>0</v>
      </c>
      <c r="H77" s="33">
        <f>'[1]Revenue - input'!H27</f>
        <v>0</v>
      </c>
      <c r="I77" s="33">
        <f>'[1]Revenue - input'!I27</f>
        <v>0</v>
      </c>
      <c r="J77" s="33">
        <f>'[1]Revenue - input'!J27</f>
        <v>2000</v>
      </c>
      <c r="K77" s="33">
        <f>'[1]Revenue - input'!K27</f>
        <v>0</v>
      </c>
      <c r="L77" s="33">
        <f>'[1]Revenue - input'!L27</f>
        <v>0</v>
      </c>
      <c r="M77" s="33">
        <f>'[1]Revenue - input'!M27</f>
        <v>0</v>
      </c>
      <c r="N77" s="34">
        <f t="shared" si="4"/>
        <v>2000</v>
      </c>
      <c r="O77" s="81">
        <v>2000</v>
      </c>
    </row>
    <row r="78" spans="1:61" thickTop="1" thickBot="1" x14ac:dyDescent="0.35">
      <c r="C78" s="55" t="s">
        <v>55</v>
      </c>
      <c r="D78" s="33"/>
      <c r="E78" s="33">
        <f>'[1]Revenue - input'!E28</f>
        <v>0</v>
      </c>
      <c r="F78" s="33">
        <f>'[1]Revenue - input'!F28</f>
        <v>0</v>
      </c>
      <c r="G78" s="33">
        <f>'[1]Revenue - input'!G28</f>
        <v>0</v>
      </c>
      <c r="H78" s="33">
        <f>'[1]Revenue - input'!H28</f>
        <v>0</v>
      </c>
      <c r="I78" s="33">
        <f>'[1]Revenue - input'!I28</f>
        <v>425000</v>
      </c>
      <c r="J78" s="33">
        <f>'[1]Revenue - input'!J28</f>
        <v>0</v>
      </c>
      <c r="K78" s="33">
        <f>'[1]Revenue - input'!K28</f>
        <v>0</v>
      </c>
      <c r="L78" s="33">
        <f>'[1]Revenue - input'!L28</f>
        <v>0</v>
      </c>
      <c r="M78" s="33">
        <f>'[1]Revenue - input'!M28</f>
        <v>0</v>
      </c>
      <c r="N78" s="34">
        <f t="shared" si="4"/>
        <v>425000</v>
      </c>
      <c r="O78" s="81">
        <v>350000</v>
      </c>
    </row>
    <row r="79" spans="1:61" thickTop="1" thickBot="1" x14ac:dyDescent="0.35">
      <c r="C79" s="55" t="s">
        <v>56</v>
      </c>
      <c r="D79" s="33"/>
      <c r="E79" s="57">
        <f>'[1]Revenue - input'!E29</f>
        <v>2500</v>
      </c>
      <c r="F79" s="57">
        <f>'[1]Revenue - input'!F29</f>
        <v>2500</v>
      </c>
      <c r="G79" s="33"/>
      <c r="H79" s="33"/>
      <c r="I79" s="33"/>
      <c r="J79" s="33"/>
      <c r="K79" s="33"/>
      <c r="L79" s="33"/>
      <c r="M79" s="33"/>
      <c r="N79" s="34">
        <f t="shared" si="4"/>
        <v>5000</v>
      </c>
      <c r="O79" s="81">
        <v>0</v>
      </c>
    </row>
    <row r="80" spans="1:61" s="23" customFormat="1" ht="14.4" thickTop="1" thickBot="1" x14ac:dyDescent="0.3">
      <c r="A80" s="16"/>
      <c r="B80" s="17"/>
      <c r="C80" s="58" t="s">
        <v>57</v>
      </c>
      <c r="D80" s="59"/>
      <c r="E80" s="60">
        <f>SUM(E62:E79)</f>
        <v>1619489</v>
      </c>
      <c r="F80" s="60">
        <f t="shared" ref="F80:O80" si="5">SUM(F62:F79)</f>
        <v>1174478</v>
      </c>
      <c r="G80" s="60">
        <f t="shared" si="5"/>
        <v>79800</v>
      </c>
      <c r="H80" s="60">
        <f t="shared" si="5"/>
        <v>154000</v>
      </c>
      <c r="I80" s="60">
        <f t="shared" si="5"/>
        <v>425000</v>
      </c>
      <c r="J80" s="60">
        <f t="shared" si="5"/>
        <v>212366</v>
      </c>
      <c r="K80" s="60">
        <f t="shared" si="5"/>
        <v>5000</v>
      </c>
      <c r="L80" s="60">
        <f t="shared" si="5"/>
        <v>10000</v>
      </c>
      <c r="M80" s="60">
        <f t="shared" si="5"/>
        <v>0</v>
      </c>
      <c r="N80" s="60">
        <f t="shared" si="5"/>
        <v>3680133</v>
      </c>
      <c r="O80" s="60">
        <f t="shared" si="5"/>
        <v>2528905</v>
      </c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</row>
    <row r="81" spans="1:61" s="4" customFormat="1" thickTop="1" thickBot="1" x14ac:dyDescent="0.35">
      <c r="A81" s="5"/>
      <c r="B81" s="6"/>
      <c r="C81" s="61"/>
      <c r="N81" s="62"/>
      <c r="O81" s="8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</row>
    <row r="82" spans="1:61" s="23" customFormat="1" ht="14.4" thickTop="1" thickBot="1" x14ac:dyDescent="0.3">
      <c r="A82" s="16"/>
      <c r="B82" s="17"/>
      <c r="C82" s="63" t="s">
        <v>58</v>
      </c>
      <c r="D82" s="64"/>
      <c r="E82" s="65">
        <f>E80-E59</f>
        <v>138808.33969999989</v>
      </c>
      <c r="F82" s="65">
        <f t="shared" ref="F82:N82" si="6">F80-F59</f>
        <v>117506.18940000003</v>
      </c>
      <c r="G82" s="65">
        <f t="shared" si="6"/>
        <v>5607.7251999999717</v>
      </c>
      <c r="H82" s="65">
        <f t="shared" si="6"/>
        <v>3081.3677999999782</v>
      </c>
      <c r="I82" s="65">
        <f t="shared" si="6"/>
        <v>189133.40419999996</v>
      </c>
      <c r="J82" s="65">
        <f t="shared" si="6"/>
        <v>3134.8544999999285</v>
      </c>
      <c r="K82" s="65">
        <f t="shared" si="6"/>
        <v>-5750</v>
      </c>
      <c r="L82" s="65">
        <f t="shared" si="6"/>
        <v>-11710.647700000001</v>
      </c>
      <c r="M82" s="65">
        <f t="shared" si="6"/>
        <v>0</v>
      </c>
      <c r="N82" s="65">
        <f t="shared" si="6"/>
        <v>439811.23309999937</v>
      </c>
      <c r="O82" s="65">
        <f>O80-O59</f>
        <v>338060</v>
      </c>
      <c r="P82" s="22" t="s">
        <v>78</v>
      </c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</row>
    <row r="83" spans="1:61" ht="22.2" customHeight="1" thickTop="1" thickBot="1" x14ac:dyDescent="0.35">
      <c r="C83" s="66"/>
      <c r="D83" s="67"/>
      <c r="E83" s="67"/>
      <c r="F83" s="67"/>
      <c r="G83" s="67"/>
      <c r="H83" s="67"/>
      <c r="I83" s="68"/>
      <c r="J83" s="67"/>
      <c r="K83" s="67"/>
      <c r="L83" s="67"/>
      <c r="M83" s="67"/>
      <c r="N83" s="135">
        <f>N82+N58</f>
        <v>121578.24069999938</v>
      </c>
      <c r="O83" s="134">
        <f>O82+O58</f>
        <v>56632</v>
      </c>
      <c r="P83" s="12" t="s">
        <v>79</v>
      </c>
    </row>
    <row r="84" spans="1:61" thickTop="1" thickBot="1" x14ac:dyDescent="0.35">
      <c r="C84" s="69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1"/>
    </row>
    <row r="85" spans="1:61" thickTop="1" thickBot="1" x14ac:dyDescent="0.35"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3"/>
    </row>
    <row r="86" spans="1:61" s="75" customFormat="1" thickTop="1" thickBot="1" x14ac:dyDescent="0.35">
      <c r="A86" s="1"/>
      <c r="B86" s="74"/>
      <c r="N86" s="76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</row>
    <row r="87" spans="1:61" s="1" customFormat="1" thickTop="1" thickBot="1" x14ac:dyDescent="0.35">
      <c r="N87" s="77"/>
    </row>
    <row r="88" spans="1:61" s="1" customFormat="1" thickTop="1" thickBot="1" x14ac:dyDescent="0.35">
      <c r="N88" s="77"/>
    </row>
    <row r="89" spans="1:61" s="1" customFormat="1" thickTop="1" thickBot="1" x14ac:dyDescent="0.35">
      <c r="N89" s="77"/>
    </row>
    <row r="90" spans="1:61" s="1" customFormat="1" thickTop="1" thickBot="1" x14ac:dyDescent="0.35">
      <c r="N90" s="77"/>
    </row>
    <row r="91" spans="1:61" s="1" customFormat="1" thickTop="1" thickBot="1" x14ac:dyDescent="0.35">
      <c r="N91" s="77"/>
    </row>
    <row r="92" spans="1:61" s="1" customFormat="1" thickTop="1" thickBot="1" x14ac:dyDescent="0.35">
      <c r="N92" s="77"/>
    </row>
    <row r="93" spans="1:61" s="1" customFormat="1" thickTop="1" thickBot="1" x14ac:dyDescent="0.35">
      <c r="N93" s="77"/>
    </row>
    <row r="94" spans="1:61" s="1" customFormat="1" thickTop="1" thickBot="1" x14ac:dyDescent="0.35">
      <c r="N94" s="77"/>
    </row>
    <row r="95" spans="1:61" s="1" customFormat="1" thickTop="1" thickBot="1" x14ac:dyDescent="0.35">
      <c r="N95" s="77"/>
    </row>
    <row r="96" spans="1:61" s="1" customFormat="1" thickTop="1" thickBot="1" x14ac:dyDescent="0.35">
      <c r="N96" s="77"/>
    </row>
    <row r="97" spans="14:14" s="1" customFormat="1" thickTop="1" thickBot="1" x14ac:dyDescent="0.35">
      <c r="N97" s="77"/>
    </row>
    <row r="98" spans="14:14" s="1" customFormat="1" thickTop="1" thickBot="1" x14ac:dyDescent="0.35">
      <c r="N98" s="77"/>
    </row>
    <row r="99" spans="14:14" s="1" customFormat="1" thickTop="1" thickBot="1" x14ac:dyDescent="0.35">
      <c r="N99" s="77"/>
    </row>
    <row r="100" spans="14:14" s="1" customFormat="1" thickTop="1" thickBot="1" x14ac:dyDescent="0.35">
      <c r="N100" s="77"/>
    </row>
    <row r="101" spans="14:14" s="1" customFormat="1" thickTop="1" thickBot="1" x14ac:dyDescent="0.35">
      <c r="N101" s="77"/>
    </row>
    <row r="102" spans="14:14" s="1" customFormat="1" thickTop="1" thickBot="1" x14ac:dyDescent="0.35">
      <c r="N102" s="77"/>
    </row>
    <row r="103" spans="14:14" s="1" customFormat="1" thickTop="1" thickBot="1" x14ac:dyDescent="0.35">
      <c r="N103" s="77"/>
    </row>
    <row r="104" spans="14:14" s="1" customFormat="1" thickTop="1" thickBot="1" x14ac:dyDescent="0.35">
      <c r="N104" s="77"/>
    </row>
    <row r="105" spans="14:14" s="1" customFormat="1" thickTop="1" thickBot="1" x14ac:dyDescent="0.35">
      <c r="N105" s="77"/>
    </row>
    <row r="106" spans="14:14" s="1" customFormat="1" thickTop="1" thickBot="1" x14ac:dyDescent="0.35">
      <c r="N106" s="77"/>
    </row>
    <row r="107" spans="14:14" s="1" customFormat="1" thickTop="1" thickBot="1" x14ac:dyDescent="0.35">
      <c r="N107" s="77"/>
    </row>
    <row r="108" spans="14:14" s="1" customFormat="1" thickTop="1" thickBot="1" x14ac:dyDescent="0.35">
      <c r="N108" s="77"/>
    </row>
    <row r="109" spans="14:14" s="1" customFormat="1" thickTop="1" thickBot="1" x14ac:dyDescent="0.35">
      <c r="N109" s="77"/>
    </row>
    <row r="110" spans="14:14" s="1" customFormat="1" thickTop="1" thickBot="1" x14ac:dyDescent="0.35">
      <c r="N110" s="77"/>
    </row>
    <row r="111" spans="14:14" s="1" customFormat="1" thickTop="1" thickBot="1" x14ac:dyDescent="0.35">
      <c r="N111" s="77"/>
    </row>
    <row r="112" spans="14:14" s="1" customFormat="1" thickTop="1" thickBot="1" x14ac:dyDescent="0.35">
      <c r="N112" s="77"/>
    </row>
    <row r="113" spans="14:14" s="1" customFormat="1" thickTop="1" thickBot="1" x14ac:dyDescent="0.35">
      <c r="N113" s="77"/>
    </row>
    <row r="114" spans="14:14" s="1" customFormat="1" thickTop="1" thickBot="1" x14ac:dyDescent="0.35">
      <c r="N114" s="77"/>
    </row>
    <row r="115" spans="14:14" s="1" customFormat="1" thickTop="1" thickBot="1" x14ac:dyDescent="0.35">
      <c r="N115" s="77"/>
    </row>
    <row r="116" spans="14:14" s="1" customFormat="1" thickTop="1" thickBot="1" x14ac:dyDescent="0.35">
      <c r="N116" s="77"/>
    </row>
    <row r="117" spans="14:14" s="1" customFormat="1" thickTop="1" thickBot="1" x14ac:dyDescent="0.35">
      <c r="N117" s="77"/>
    </row>
    <row r="118" spans="14:14" s="1" customFormat="1" thickTop="1" thickBot="1" x14ac:dyDescent="0.35">
      <c r="N118" s="77"/>
    </row>
    <row r="119" spans="14:14" s="1" customFormat="1" thickTop="1" thickBot="1" x14ac:dyDescent="0.35">
      <c r="N119" s="77"/>
    </row>
    <row r="120" spans="14:14" s="1" customFormat="1" thickTop="1" thickBot="1" x14ac:dyDescent="0.35">
      <c r="N120" s="77"/>
    </row>
    <row r="121" spans="14:14" s="1" customFormat="1" thickTop="1" thickBot="1" x14ac:dyDescent="0.35">
      <c r="N121" s="77"/>
    </row>
    <row r="122" spans="14:14" s="1" customFormat="1" thickTop="1" thickBot="1" x14ac:dyDescent="0.35">
      <c r="N122" s="77"/>
    </row>
    <row r="123" spans="14:14" s="1" customFormat="1" thickTop="1" thickBot="1" x14ac:dyDescent="0.35">
      <c r="N123" s="77"/>
    </row>
    <row r="124" spans="14:14" s="1" customFormat="1" thickTop="1" thickBot="1" x14ac:dyDescent="0.35">
      <c r="N124" s="77"/>
    </row>
    <row r="125" spans="14:14" s="1" customFormat="1" thickTop="1" thickBot="1" x14ac:dyDescent="0.35">
      <c r="N125" s="77"/>
    </row>
    <row r="126" spans="14:14" s="1" customFormat="1" thickTop="1" thickBot="1" x14ac:dyDescent="0.35">
      <c r="N126" s="77"/>
    </row>
    <row r="127" spans="14:14" s="1" customFormat="1" thickTop="1" thickBot="1" x14ac:dyDescent="0.35">
      <c r="N127" s="77"/>
    </row>
    <row r="128" spans="14:14" s="1" customFormat="1" thickTop="1" thickBot="1" x14ac:dyDescent="0.35">
      <c r="N128" s="77"/>
    </row>
    <row r="129" spans="14:14" s="1" customFormat="1" thickTop="1" thickBot="1" x14ac:dyDescent="0.35">
      <c r="N129" s="77"/>
    </row>
    <row r="130" spans="14:14" s="1" customFormat="1" thickTop="1" thickBot="1" x14ac:dyDescent="0.35">
      <c r="N130" s="77"/>
    </row>
    <row r="131" spans="14:14" s="1" customFormat="1" thickTop="1" thickBot="1" x14ac:dyDescent="0.35">
      <c r="N131" s="77"/>
    </row>
    <row r="132" spans="14:14" s="1" customFormat="1" thickTop="1" thickBot="1" x14ac:dyDescent="0.35">
      <c r="N132" s="77"/>
    </row>
    <row r="133" spans="14:14" s="1" customFormat="1" thickTop="1" thickBot="1" x14ac:dyDescent="0.35">
      <c r="N133" s="77"/>
    </row>
    <row r="134" spans="14:14" s="1" customFormat="1" thickTop="1" thickBot="1" x14ac:dyDescent="0.35">
      <c r="N134" s="77"/>
    </row>
    <row r="135" spans="14:14" s="1" customFormat="1" thickTop="1" thickBot="1" x14ac:dyDescent="0.35">
      <c r="N135" s="77"/>
    </row>
    <row r="136" spans="14:14" s="1" customFormat="1" thickTop="1" thickBot="1" x14ac:dyDescent="0.35">
      <c r="N136" s="77"/>
    </row>
    <row r="137" spans="14:14" s="1" customFormat="1" thickTop="1" thickBot="1" x14ac:dyDescent="0.35">
      <c r="N137" s="77"/>
    </row>
    <row r="138" spans="14:14" s="1" customFormat="1" thickTop="1" thickBot="1" x14ac:dyDescent="0.35">
      <c r="N138" s="77"/>
    </row>
    <row r="139" spans="14:14" s="1" customFormat="1" thickTop="1" thickBot="1" x14ac:dyDescent="0.35">
      <c r="N139" s="77"/>
    </row>
    <row r="140" spans="14:14" s="1" customFormat="1" thickTop="1" thickBot="1" x14ac:dyDescent="0.35">
      <c r="N140" s="77"/>
    </row>
    <row r="141" spans="14:14" s="1" customFormat="1" thickTop="1" thickBot="1" x14ac:dyDescent="0.35">
      <c r="N141" s="77"/>
    </row>
    <row r="142" spans="14:14" s="1" customFormat="1" thickTop="1" thickBot="1" x14ac:dyDescent="0.35">
      <c r="N142" s="77"/>
    </row>
    <row r="143" spans="14:14" s="1" customFormat="1" thickTop="1" thickBot="1" x14ac:dyDescent="0.35">
      <c r="N143" s="77"/>
    </row>
    <row r="144" spans="14:14" s="1" customFormat="1" thickTop="1" thickBot="1" x14ac:dyDescent="0.35">
      <c r="N144" s="77"/>
    </row>
    <row r="145" spans="14:14" s="1" customFormat="1" thickTop="1" thickBot="1" x14ac:dyDescent="0.35">
      <c r="N145" s="77"/>
    </row>
    <row r="146" spans="14:14" s="1" customFormat="1" thickTop="1" thickBot="1" x14ac:dyDescent="0.35">
      <c r="N146" s="77"/>
    </row>
    <row r="147" spans="14:14" s="1" customFormat="1" thickTop="1" thickBot="1" x14ac:dyDescent="0.35">
      <c r="N147" s="77"/>
    </row>
    <row r="148" spans="14:14" s="1" customFormat="1" thickTop="1" thickBot="1" x14ac:dyDescent="0.35">
      <c r="N148" s="77"/>
    </row>
    <row r="149" spans="14:14" s="1" customFormat="1" thickTop="1" thickBot="1" x14ac:dyDescent="0.35">
      <c r="N149" s="77"/>
    </row>
    <row r="150" spans="14:14" s="1" customFormat="1" thickTop="1" thickBot="1" x14ac:dyDescent="0.35">
      <c r="N150" s="77"/>
    </row>
    <row r="151" spans="14:14" s="1" customFormat="1" thickTop="1" thickBot="1" x14ac:dyDescent="0.35">
      <c r="N151" s="77"/>
    </row>
    <row r="152" spans="14:14" s="1" customFormat="1" thickTop="1" thickBot="1" x14ac:dyDescent="0.35">
      <c r="N152" s="77"/>
    </row>
    <row r="153" spans="14:14" s="1" customFormat="1" thickTop="1" thickBot="1" x14ac:dyDescent="0.35">
      <c r="N153" s="77"/>
    </row>
    <row r="154" spans="14:14" s="1" customFormat="1" thickTop="1" thickBot="1" x14ac:dyDescent="0.35">
      <c r="N154" s="77"/>
    </row>
    <row r="155" spans="14:14" s="1" customFormat="1" thickTop="1" thickBot="1" x14ac:dyDescent="0.35">
      <c r="N155" s="77"/>
    </row>
    <row r="156" spans="14:14" s="1" customFormat="1" thickTop="1" thickBot="1" x14ac:dyDescent="0.35">
      <c r="N156" s="77"/>
    </row>
    <row r="157" spans="14:14" s="1" customFormat="1" thickTop="1" thickBot="1" x14ac:dyDescent="0.35">
      <c r="N157" s="77"/>
    </row>
    <row r="158" spans="14:14" s="1" customFormat="1" thickTop="1" thickBot="1" x14ac:dyDescent="0.35">
      <c r="N158" s="77"/>
    </row>
    <row r="159" spans="14:14" s="1" customFormat="1" thickTop="1" thickBot="1" x14ac:dyDescent="0.35">
      <c r="N159" s="77"/>
    </row>
    <row r="160" spans="14:14" s="1" customFormat="1" thickTop="1" thickBot="1" x14ac:dyDescent="0.35">
      <c r="N160" s="77"/>
    </row>
    <row r="161" spans="14:14" s="1" customFormat="1" thickTop="1" thickBot="1" x14ac:dyDescent="0.35">
      <c r="N161" s="77"/>
    </row>
    <row r="162" spans="14:14" s="1" customFormat="1" thickTop="1" thickBot="1" x14ac:dyDescent="0.35">
      <c r="N162" s="77"/>
    </row>
    <row r="163" spans="14:14" s="1" customFormat="1" thickTop="1" thickBot="1" x14ac:dyDescent="0.35">
      <c r="N163" s="77"/>
    </row>
    <row r="164" spans="14:14" s="1" customFormat="1" thickTop="1" thickBot="1" x14ac:dyDescent="0.35">
      <c r="N164" s="77"/>
    </row>
    <row r="165" spans="14:14" s="1" customFormat="1" thickTop="1" thickBot="1" x14ac:dyDescent="0.35">
      <c r="N165" s="77"/>
    </row>
    <row r="166" spans="14:14" s="1" customFormat="1" thickTop="1" thickBot="1" x14ac:dyDescent="0.35">
      <c r="N166" s="77"/>
    </row>
    <row r="167" spans="14:14" s="1" customFormat="1" thickTop="1" thickBot="1" x14ac:dyDescent="0.35">
      <c r="N167" s="77"/>
    </row>
    <row r="168" spans="14:14" s="1" customFormat="1" thickTop="1" thickBot="1" x14ac:dyDescent="0.35">
      <c r="N168" s="77"/>
    </row>
    <row r="169" spans="14:14" s="1" customFormat="1" thickTop="1" thickBot="1" x14ac:dyDescent="0.35">
      <c r="N169" s="77"/>
    </row>
    <row r="170" spans="14:14" s="1" customFormat="1" thickTop="1" thickBot="1" x14ac:dyDescent="0.35">
      <c r="N170" s="77"/>
    </row>
    <row r="171" spans="14:14" s="1" customFormat="1" thickTop="1" thickBot="1" x14ac:dyDescent="0.35">
      <c r="N171" s="77"/>
    </row>
    <row r="172" spans="14:14" s="1" customFormat="1" thickTop="1" thickBot="1" x14ac:dyDescent="0.35">
      <c r="N172" s="77"/>
    </row>
    <row r="173" spans="14:14" s="1" customFormat="1" thickTop="1" thickBot="1" x14ac:dyDescent="0.35">
      <c r="N173" s="77"/>
    </row>
    <row r="174" spans="14:14" s="1" customFormat="1" thickTop="1" thickBot="1" x14ac:dyDescent="0.35">
      <c r="N174" s="77"/>
    </row>
    <row r="175" spans="14:14" s="1" customFormat="1" thickTop="1" thickBot="1" x14ac:dyDescent="0.35">
      <c r="N175" s="77"/>
    </row>
    <row r="176" spans="14:14" s="1" customFormat="1" thickTop="1" thickBot="1" x14ac:dyDescent="0.35">
      <c r="N176" s="77"/>
    </row>
    <row r="177" spans="14:14" s="1" customFormat="1" thickTop="1" thickBot="1" x14ac:dyDescent="0.35">
      <c r="N177" s="77"/>
    </row>
    <row r="178" spans="14:14" s="1" customFormat="1" thickTop="1" thickBot="1" x14ac:dyDescent="0.35">
      <c r="N178" s="77"/>
    </row>
    <row r="179" spans="14:14" s="1" customFormat="1" thickTop="1" thickBot="1" x14ac:dyDescent="0.35">
      <c r="N179" s="77"/>
    </row>
    <row r="180" spans="14:14" s="1" customFormat="1" thickTop="1" thickBot="1" x14ac:dyDescent="0.35">
      <c r="N180" s="77"/>
    </row>
    <row r="181" spans="14:14" s="1" customFormat="1" thickTop="1" thickBot="1" x14ac:dyDescent="0.35">
      <c r="N181" s="77"/>
    </row>
    <row r="182" spans="14:14" s="1" customFormat="1" thickTop="1" thickBot="1" x14ac:dyDescent="0.35">
      <c r="N182" s="77"/>
    </row>
    <row r="183" spans="14:14" s="1" customFormat="1" thickTop="1" thickBot="1" x14ac:dyDescent="0.35">
      <c r="N183" s="77"/>
    </row>
    <row r="184" spans="14:14" s="1" customFormat="1" thickTop="1" thickBot="1" x14ac:dyDescent="0.35">
      <c r="N184" s="77"/>
    </row>
    <row r="185" spans="14:14" s="1" customFormat="1" thickTop="1" thickBot="1" x14ac:dyDescent="0.35">
      <c r="N185" s="77"/>
    </row>
    <row r="186" spans="14:14" s="1" customFormat="1" thickTop="1" thickBot="1" x14ac:dyDescent="0.35">
      <c r="N186" s="77"/>
    </row>
    <row r="187" spans="14:14" s="1" customFormat="1" thickTop="1" thickBot="1" x14ac:dyDescent="0.35">
      <c r="N187" s="77"/>
    </row>
    <row r="188" spans="14:14" s="1" customFormat="1" thickTop="1" thickBot="1" x14ac:dyDescent="0.35">
      <c r="N188" s="77"/>
    </row>
    <row r="189" spans="14:14" s="1" customFormat="1" thickTop="1" thickBot="1" x14ac:dyDescent="0.35">
      <c r="N189" s="77"/>
    </row>
    <row r="190" spans="14:14" s="1" customFormat="1" thickTop="1" thickBot="1" x14ac:dyDescent="0.35">
      <c r="N190" s="77"/>
    </row>
    <row r="191" spans="14:14" s="1" customFormat="1" thickTop="1" thickBot="1" x14ac:dyDescent="0.35">
      <c r="N191" s="77"/>
    </row>
    <row r="192" spans="14:14" s="1" customFormat="1" thickTop="1" thickBot="1" x14ac:dyDescent="0.35">
      <c r="N192" s="77"/>
    </row>
    <row r="193" spans="14:14" s="1" customFormat="1" thickTop="1" thickBot="1" x14ac:dyDescent="0.35">
      <c r="N193" s="77"/>
    </row>
    <row r="194" spans="14:14" s="1" customFormat="1" thickTop="1" thickBot="1" x14ac:dyDescent="0.35">
      <c r="N194" s="77"/>
    </row>
    <row r="195" spans="14:14" s="1" customFormat="1" thickTop="1" thickBot="1" x14ac:dyDescent="0.35">
      <c r="N195" s="77"/>
    </row>
    <row r="196" spans="14:14" s="1" customFormat="1" thickTop="1" thickBot="1" x14ac:dyDescent="0.35">
      <c r="N196" s="77"/>
    </row>
    <row r="197" spans="14:14" s="1" customFormat="1" thickTop="1" thickBot="1" x14ac:dyDescent="0.35">
      <c r="N197" s="77"/>
    </row>
    <row r="198" spans="14:14" s="1" customFormat="1" thickTop="1" thickBot="1" x14ac:dyDescent="0.35">
      <c r="N198" s="77"/>
    </row>
    <row r="199" spans="14:14" s="1" customFormat="1" thickTop="1" thickBot="1" x14ac:dyDescent="0.35">
      <c r="N199" s="77"/>
    </row>
    <row r="200" spans="14:14" s="1" customFormat="1" thickTop="1" thickBot="1" x14ac:dyDescent="0.35">
      <c r="N200" s="77"/>
    </row>
    <row r="201" spans="14:14" s="1" customFormat="1" thickTop="1" thickBot="1" x14ac:dyDescent="0.35">
      <c r="N201" s="77"/>
    </row>
    <row r="202" spans="14:14" s="1" customFormat="1" thickTop="1" thickBot="1" x14ac:dyDescent="0.35">
      <c r="N202" s="77"/>
    </row>
    <row r="203" spans="14:14" s="1" customFormat="1" thickTop="1" thickBot="1" x14ac:dyDescent="0.35">
      <c r="N203" s="77"/>
    </row>
    <row r="204" spans="14:14" s="1" customFormat="1" thickTop="1" thickBot="1" x14ac:dyDescent="0.35">
      <c r="N204" s="77"/>
    </row>
    <row r="205" spans="14:14" s="1" customFormat="1" thickTop="1" thickBot="1" x14ac:dyDescent="0.35">
      <c r="N205" s="77"/>
    </row>
    <row r="206" spans="14:14" s="1" customFormat="1" thickTop="1" thickBot="1" x14ac:dyDescent="0.35">
      <c r="N206" s="77"/>
    </row>
    <row r="207" spans="14:14" s="1" customFormat="1" thickTop="1" thickBot="1" x14ac:dyDescent="0.35">
      <c r="N207" s="77"/>
    </row>
    <row r="208" spans="14:14" s="1" customFormat="1" thickTop="1" thickBot="1" x14ac:dyDescent="0.35">
      <c r="N208" s="77"/>
    </row>
    <row r="209" spans="14:14" s="1" customFormat="1" thickTop="1" thickBot="1" x14ac:dyDescent="0.35">
      <c r="N209" s="77"/>
    </row>
    <row r="210" spans="14:14" s="1" customFormat="1" thickTop="1" thickBot="1" x14ac:dyDescent="0.35">
      <c r="N210" s="77"/>
    </row>
    <row r="211" spans="14:14" s="1" customFormat="1" thickTop="1" thickBot="1" x14ac:dyDescent="0.35">
      <c r="N211" s="77"/>
    </row>
    <row r="212" spans="14:14" s="1" customFormat="1" thickTop="1" thickBot="1" x14ac:dyDescent="0.35">
      <c r="N212" s="77"/>
    </row>
    <row r="213" spans="14:14" s="1" customFormat="1" thickTop="1" thickBot="1" x14ac:dyDescent="0.35">
      <c r="N213" s="77"/>
    </row>
    <row r="214" spans="14:14" s="1" customFormat="1" thickTop="1" thickBot="1" x14ac:dyDescent="0.35">
      <c r="N214" s="77"/>
    </row>
    <row r="215" spans="14:14" s="1" customFormat="1" thickTop="1" thickBot="1" x14ac:dyDescent="0.35">
      <c r="N215" s="77"/>
    </row>
    <row r="216" spans="14:14" s="1" customFormat="1" thickTop="1" thickBot="1" x14ac:dyDescent="0.35">
      <c r="N216" s="77"/>
    </row>
    <row r="217" spans="14:14" s="1" customFormat="1" thickTop="1" thickBot="1" x14ac:dyDescent="0.35">
      <c r="N217" s="77"/>
    </row>
    <row r="218" spans="14:14" s="1" customFormat="1" thickTop="1" thickBot="1" x14ac:dyDescent="0.35">
      <c r="N218" s="77"/>
    </row>
    <row r="219" spans="14:14" s="1" customFormat="1" thickTop="1" thickBot="1" x14ac:dyDescent="0.35">
      <c r="N219" s="77"/>
    </row>
    <row r="220" spans="14:14" s="1" customFormat="1" thickTop="1" thickBot="1" x14ac:dyDescent="0.35">
      <c r="N220" s="77"/>
    </row>
    <row r="221" spans="14:14" s="1" customFormat="1" thickTop="1" thickBot="1" x14ac:dyDescent="0.35">
      <c r="N221" s="77"/>
    </row>
    <row r="222" spans="14:14" s="1" customFormat="1" thickTop="1" thickBot="1" x14ac:dyDescent="0.35">
      <c r="N222" s="77"/>
    </row>
    <row r="223" spans="14:14" s="1" customFormat="1" thickTop="1" thickBot="1" x14ac:dyDescent="0.35">
      <c r="N223" s="77"/>
    </row>
    <row r="224" spans="14:14" s="1" customFormat="1" thickTop="1" thickBot="1" x14ac:dyDescent="0.35">
      <c r="N224" s="77"/>
    </row>
    <row r="225" spans="14:14" s="1" customFormat="1" thickTop="1" thickBot="1" x14ac:dyDescent="0.35">
      <c r="N225" s="77"/>
    </row>
    <row r="226" spans="14:14" s="1" customFormat="1" thickTop="1" thickBot="1" x14ac:dyDescent="0.35">
      <c r="N226" s="77"/>
    </row>
    <row r="227" spans="14:14" s="1" customFormat="1" thickTop="1" thickBot="1" x14ac:dyDescent="0.35">
      <c r="N227" s="77"/>
    </row>
    <row r="228" spans="14:14" s="1" customFormat="1" thickTop="1" thickBot="1" x14ac:dyDescent="0.35">
      <c r="N228" s="77"/>
    </row>
    <row r="229" spans="14:14" s="1" customFormat="1" thickTop="1" thickBot="1" x14ac:dyDescent="0.35">
      <c r="N229" s="77"/>
    </row>
    <row r="230" spans="14:14" s="1" customFormat="1" thickTop="1" thickBot="1" x14ac:dyDescent="0.35">
      <c r="N230" s="77"/>
    </row>
    <row r="231" spans="14:14" s="1" customFormat="1" thickTop="1" thickBot="1" x14ac:dyDescent="0.35">
      <c r="N231" s="77"/>
    </row>
    <row r="232" spans="14:14" s="1" customFormat="1" thickTop="1" thickBot="1" x14ac:dyDescent="0.35">
      <c r="N232" s="77"/>
    </row>
    <row r="233" spans="14:14" s="1" customFormat="1" thickTop="1" thickBot="1" x14ac:dyDescent="0.35">
      <c r="N233" s="77"/>
    </row>
    <row r="234" spans="14:14" s="1" customFormat="1" thickTop="1" thickBot="1" x14ac:dyDescent="0.35">
      <c r="N234" s="77"/>
    </row>
    <row r="235" spans="14:14" s="1" customFormat="1" thickTop="1" thickBot="1" x14ac:dyDescent="0.35">
      <c r="N235" s="77"/>
    </row>
    <row r="236" spans="14:14" s="1" customFormat="1" thickTop="1" thickBot="1" x14ac:dyDescent="0.35">
      <c r="N236" s="77"/>
    </row>
    <row r="237" spans="14:14" s="1" customFormat="1" thickTop="1" thickBot="1" x14ac:dyDescent="0.35">
      <c r="N237" s="77"/>
    </row>
    <row r="238" spans="14:14" s="1" customFormat="1" thickTop="1" thickBot="1" x14ac:dyDescent="0.35">
      <c r="N238" s="77"/>
    </row>
    <row r="239" spans="14:14" s="1" customFormat="1" thickTop="1" thickBot="1" x14ac:dyDescent="0.35">
      <c r="N239" s="77"/>
    </row>
    <row r="240" spans="14:14" s="1" customFormat="1" thickTop="1" thickBot="1" x14ac:dyDescent="0.35">
      <c r="N240" s="77"/>
    </row>
    <row r="241" spans="14:14" s="1" customFormat="1" thickTop="1" thickBot="1" x14ac:dyDescent="0.35">
      <c r="N241" s="77"/>
    </row>
    <row r="242" spans="14:14" s="1" customFormat="1" thickTop="1" thickBot="1" x14ac:dyDescent="0.35">
      <c r="N242" s="77"/>
    </row>
    <row r="243" spans="14:14" s="1" customFormat="1" thickTop="1" thickBot="1" x14ac:dyDescent="0.35">
      <c r="N243" s="77"/>
    </row>
    <row r="244" spans="14:14" s="1" customFormat="1" thickTop="1" thickBot="1" x14ac:dyDescent="0.35">
      <c r="N244" s="77"/>
    </row>
    <row r="245" spans="14:14" s="1" customFormat="1" thickTop="1" thickBot="1" x14ac:dyDescent="0.35">
      <c r="N245" s="77"/>
    </row>
    <row r="246" spans="14:14" s="1" customFormat="1" thickTop="1" thickBot="1" x14ac:dyDescent="0.35">
      <c r="N246" s="77"/>
    </row>
    <row r="247" spans="14:14" s="1" customFormat="1" thickTop="1" thickBot="1" x14ac:dyDescent="0.35">
      <c r="N247" s="77"/>
    </row>
    <row r="248" spans="14:14" s="1" customFormat="1" thickTop="1" thickBot="1" x14ac:dyDescent="0.35">
      <c r="N248" s="77"/>
    </row>
    <row r="249" spans="14:14" s="1" customFormat="1" thickTop="1" thickBot="1" x14ac:dyDescent="0.35">
      <c r="N249" s="77"/>
    </row>
    <row r="250" spans="14:14" s="1" customFormat="1" thickTop="1" thickBot="1" x14ac:dyDescent="0.35">
      <c r="N250" s="77"/>
    </row>
    <row r="251" spans="14:14" s="1" customFormat="1" thickTop="1" thickBot="1" x14ac:dyDescent="0.35">
      <c r="N251" s="77"/>
    </row>
    <row r="252" spans="14:14" s="1" customFormat="1" thickTop="1" thickBot="1" x14ac:dyDescent="0.35">
      <c r="N252" s="77"/>
    </row>
    <row r="253" spans="14:14" s="1" customFormat="1" thickTop="1" thickBot="1" x14ac:dyDescent="0.35">
      <c r="N253" s="77"/>
    </row>
    <row r="254" spans="14:14" s="1" customFormat="1" thickTop="1" thickBot="1" x14ac:dyDescent="0.35">
      <c r="N254" s="77"/>
    </row>
    <row r="255" spans="14:14" s="1" customFormat="1" thickTop="1" thickBot="1" x14ac:dyDescent="0.35">
      <c r="N255" s="77"/>
    </row>
    <row r="256" spans="14:14" s="1" customFormat="1" thickTop="1" thickBot="1" x14ac:dyDescent="0.35">
      <c r="N256" s="77"/>
    </row>
    <row r="257" spans="14:14" s="1" customFormat="1" thickTop="1" thickBot="1" x14ac:dyDescent="0.35">
      <c r="N257" s="77"/>
    </row>
    <row r="258" spans="14:14" s="1" customFormat="1" thickTop="1" thickBot="1" x14ac:dyDescent="0.35">
      <c r="N258" s="77"/>
    </row>
    <row r="259" spans="14:14" s="1" customFormat="1" thickTop="1" thickBot="1" x14ac:dyDescent="0.35">
      <c r="N259" s="77"/>
    </row>
    <row r="260" spans="14:14" s="1" customFormat="1" thickTop="1" thickBot="1" x14ac:dyDescent="0.35">
      <c r="N260" s="77"/>
    </row>
    <row r="261" spans="14:14" s="1" customFormat="1" thickTop="1" thickBot="1" x14ac:dyDescent="0.35">
      <c r="N261" s="77"/>
    </row>
    <row r="262" spans="14:14" s="1" customFormat="1" thickTop="1" thickBot="1" x14ac:dyDescent="0.35">
      <c r="N262" s="77"/>
    </row>
    <row r="263" spans="14:14" s="1" customFormat="1" thickTop="1" thickBot="1" x14ac:dyDescent="0.35">
      <c r="N263" s="77"/>
    </row>
    <row r="264" spans="14:14" s="1" customFormat="1" thickTop="1" thickBot="1" x14ac:dyDescent="0.35">
      <c r="N264" s="77"/>
    </row>
    <row r="265" spans="14:14" s="1" customFormat="1" thickTop="1" thickBot="1" x14ac:dyDescent="0.35">
      <c r="N265" s="77"/>
    </row>
    <row r="266" spans="14:14" s="1" customFormat="1" thickTop="1" thickBot="1" x14ac:dyDescent="0.35">
      <c r="N266" s="77"/>
    </row>
    <row r="267" spans="14:14" s="1" customFormat="1" thickTop="1" thickBot="1" x14ac:dyDescent="0.35">
      <c r="N267" s="77"/>
    </row>
    <row r="268" spans="14:14" s="1" customFormat="1" thickTop="1" thickBot="1" x14ac:dyDescent="0.35">
      <c r="N268" s="77"/>
    </row>
    <row r="269" spans="14:14" s="1" customFormat="1" thickTop="1" thickBot="1" x14ac:dyDescent="0.35">
      <c r="N269" s="77"/>
    </row>
    <row r="270" spans="14:14" s="1" customFormat="1" thickTop="1" thickBot="1" x14ac:dyDescent="0.35">
      <c r="N270" s="77"/>
    </row>
    <row r="271" spans="14:14" s="1" customFormat="1" thickTop="1" thickBot="1" x14ac:dyDescent="0.35">
      <c r="N271" s="77"/>
    </row>
    <row r="272" spans="14:14" s="1" customFormat="1" thickTop="1" thickBot="1" x14ac:dyDescent="0.35">
      <c r="N272" s="77"/>
    </row>
    <row r="273" spans="14:14" s="1" customFormat="1" thickTop="1" thickBot="1" x14ac:dyDescent="0.35">
      <c r="N273" s="77"/>
    </row>
    <row r="274" spans="14:14" s="1" customFormat="1" thickTop="1" thickBot="1" x14ac:dyDescent="0.35">
      <c r="N274" s="77"/>
    </row>
    <row r="275" spans="14:14" s="1" customFormat="1" thickTop="1" thickBot="1" x14ac:dyDescent="0.35">
      <c r="N275" s="77"/>
    </row>
    <row r="276" spans="14:14" s="1" customFormat="1" thickTop="1" thickBot="1" x14ac:dyDescent="0.35">
      <c r="N276" s="77"/>
    </row>
    <row r="277" spans="14:14" s="1" customFormat="1" thickTop="1" thickBot="1" x14ac:dyDescent="0.35">
      <c r="N277" s="77"/>
    </row>
    <row r="278" spans="14:14" s="1" customFormat="1" thickTop="1" thickBot="1" x14ac:dyDescent="0.35">
      <c r="N278" s="77"/>
    </row>
    <row r="279" spans="14:14" s="1" customFormat="1" thickTop="1" thickBot="1" x14ac:dyDescent="0.35">
      <c r="N279" s="77"/>
    </row>
    <row r="280" spans="14:14" s="1" customFormat="1" thickTop="1" thickBot="1" x14ac:dyDescent="0.35">
      <c r="N280" s="77"/>
    </row>
    <row r="281" spans="14:14" s="1" customFormat="1" thickTop="1" thickBot="1" x14ac:dyDescent="0.35">
      <c r="N281" s="77"/>
    </row>
    <row r="282" spans="14:14" s="1" customFormat="1" thickTop="1" thickBot="1" x14ac:dyDescent="0.35">
      <c r="N282" s="77"/>
    </row>
    <row r="283" spans="14:14" s="1" customFormat="1" thickTop="1" thickBot="1" x14ac:dyDescent="0.35">
      <c r="N283" s="77"/>
    </row>
    <row r="284" spans="14:14" s="1" customFormat="1" thickTop="1" thickBot="1" x14ac:dyDescent="0.35">
      <c r="N284" s="77"/>
    </row>
    <row r="285" spans="14:14" s="1" customFormat="1" thickTop="1" thickBot="1" x14ac:dyDescent="0.35">
      <c r="N285" s="77"/>
    </row>
    <row r="286" spans="14:14" s="1" customFormat="1" thickTop="1" thickBot="1" x14ac:dyDescent="0.35">
      <c r="N286" s="77"/>
    </row>
    <row r="287" spans="14:14" s="1" customFormat="1" thickTop="1" thickBot="1" x14ac:dyDescent="0.35">
      <c r="N287" s="77"/>
    </row>
    <row r="288" spans="14:14" s="1" customFormat="1" thickTop="1" thickBot="1" x14ac:dyDescent="0.35">
      <c r="N288" s="77"/>
    </row>
    <row r="289" spans="14:14" s="1" customFormat="1" thickTop="1" thickBot="1" x14ac:dyDescent="0.35">
      <c r="N289" s="77"/>
    </row>
    <row r="290" spans="14:14" s="1" customFormat="1" thickTop="1" thickBot="1" x14ac:dyDescent="0.35">
      <c r="N290" s="77"/>
    </row>
    <row r="291" spans="14:14" s="1" customFormat="1" thickTop="1" thickBot="1" x14ac:dyDescent="0.35">
      <c r="N291" s="77"/>
    </row>
    <row r="292" spans="14:14" s="1" customFormat="1" thickTop="1" thickBot="1" x14ac:dyDescent="0.35">
      <c r="N292" s="77"/>
    </row>
    <row r="293" spans="14:14" s="1" customFormat="1" thickTop="1" thickBot="1" x14ac:dyDescent="0.35">
      <c r="N293" s="77"/>
    </row>
    <row r="294" spans="14:14" s="1" customFormat="1" thickTop="1" thickBot="1" x14ac:dyDescent="0.35">
      <c r="N294" s="77"/>
    </row>
    <row r="295" spans="14:14" s="1" customFormat="1" thickTop="1" thickBot="1" x14ac:dyDescent="0.35">
      <c r="N295" s="77"/>
    </row>
    <row r="296" spans="14:14" s="1" customFormat="1" thickTop="1" thickBot="1" x14ac:dyDescent="0.35">
      <c r="N296" s="77"/>
    </row>
    <row r="297" spans="14:14" s="1" customFormat="1" thickTop="1" thickBot="1" x14ac:dyDescent="0.35">
      <c r="N297" s="77"/>
    </row>
    <row r="298" spans="14:14" s="1" customFormat="1" thickTop="1" thickBot="1" x14ac:dyDescent="0.35">
      <c r="N298" s="77"/>
    </row>
    <row r="299" spans="14:14" s="1" customFormat="1" thickTop="1" thickBot="1" x14ac:dyDescent="0.35">
      <c r="N299" s="77"/>
    </row>
    <row r="300" spans="14:14" s="1" customFormat="1" thickTop="1" thickBot="1" x14ac:dyDescent="0.35">
      <c r="N300" s="77"/>
    </row>
    <row r="301" spans="14:14" s="1" customFormat="1" thickTop="1" thickBot="1" x14ac:dyDescent="0.35">
      <c r="N301" s="77"/>
    </row>
    <row r="302" spans="14:14" s="1" customFormat="1" thickTop="1" thickBot="1" x14ac:dyDescent="0.35">
      <c r="N302" s="77"/>
    </row>
    <row r="303" spans="14:14" s="1" customFormat="1" thickTop="1" thickBot="1" x14ac:dyDescent="0.35">
      <c r="N303" s="77"/>
    </row>
    <row r="304" spans="14:14" s="1" customFormat="1" thickTop="1" thickBot="1" x14ac:dyDescent="0.35">
      <c r="N304" s="77"/>
    </row>
    <row r="305" spans="14:14" s="1" customFormat="1" thickTop="1" thickBot="1" x14ac:dyDescent="0.35">
      <c r="N305" s="77"/>
    </row>
    <row r="306" spans="14:14" s="1" customFormat="1" thickTop="1" thickBot="1" x14ac:dyDescent="0.35">
      <c r="N306" s="77"/>
    </row>
    <row r="307" spans="14:14" s="1" customFormat="1" thickTop="1" thickBot="1" x14ac:dyDescent="0.35">
      <c r="N307" s="77"/>
    </row>
    <row r="308" spans="14:14" s="1" customFormat="1" thickTop="1" thickBot="1" x14ac:dyDescent="0.35">
      <c r="N308" s="77"/>
    </row>
    <row r="309" spans="14:14" s="1" customFormat="1" thickTop="1" thickBot="1" x14ac:dyDescent="0.35">
      <c r="N309" s="77"/>
    </row>
    <row r="310" spans="14:14" s="1" customFormat="1" thickTop="1" thickBot="1" x14ac:dyDescent="0.35">
      <c r="N310" s="77"/>
    </row>
    <row r="311" spans="14:14" s="1" customFormat="1" thickTop="1" thickBot="1" x14ac:dyDescent="0.35">
      <c r="N311" s="77"/>
    </row>
    <row r="312" spans="14:14" s="1" customFormat="1" thickTop="1" thickBot="1" x14ac:dyDescent="0.35">
      <c r="N312" s="77"/>
    </row>
    <row r="313" spans="14:14" s="1" customFormat="1" thickTop="1" thickBot="1" x14ac:dyDescent="0.35">
      <c r="N313" s="77"/>
    </row>
    <row r="314" spans="14:14" s="1" customFormat="1" thickTop="1" thickBot="1" x14ac:dyDescent="0.35">
      <c r="N314" s="77"/>
    </row>
    <row r="315" spans="14:14" s="1" customFormat="1" thickTop="1" thickBot="1" x14ac:dyDescent="0.35">
      <c r="N315" s="77"/>
    </row>
    <row r="316" spans="14:14" s="1" customFormat="1" thickTop="1" thickBot="1" x14ac:dyDescent="0.35">
      <c r="N316" s="77"/>
    </row>
    <row r="317" spans="14:14" s="1" customFormat="1" thickTop="1" thickBot="1" x14ac:dyDescent="0.35">
      <c r="N317" s="77"/>
    </row>
    <row r="318" spans="14:14" s="1" customFormat="1" thickTop="1" thickBot="1" x14ac:dyDescent="0.35">
      <c r="N318" s="77"/>
    </row>
    <row r="319" spans="14:14" s="1" customFormat="1" thickTop="1" thickBot="1" x14ac:dyDescent="0.35">
      <c r="N319" s="77"/>
    </row>
    <row r="320" spans="14:14" s="1" customFormat="1" thickTop="1" thickBot="1" x14ac:dyDescent="0.35">
      <c r="N320" s="77"/>
    </row>
    <row r="321" spans="14:14" s="1" customFormat="1" thickTop="1" thickBot="1" x14ac:dyDescent="0.35">
      <c r="N321" s="77"/>
    </row>
    <row r="322" spans="14:14" s="1" customFormat="1" thickTop="1" thickBot="1" x14ac:dyDescent="0.35">
      <c r="N322" s="77"/>
    </row>
    <row r="323" spans="14:14" s="1" customFormat="1" thickTop="1" thickBot="1" x14ac:dyDescent="0.35">
      <c r="N323" s="77"/>
    </row>
    <row r="324" spans="14:14" s="1" customFormat="1" thickTop="1" thickBot="1" x14ac:dyDescent="0.35">
      <c r="N324" s="77"/>
    </row>
    <row r="325" spans="14:14" s="1" customFormat="1" thickTop="1" thickBot="1" x14ac:dyDescent="0.35">
      <c r="N325" s="77"/>
    </row>
    <row r="326" spans="14:14" s="1" customFormat="1" thickTop="1" thickBot="1" x14ac:dyDescent="0.35">
      <c r="N326" s="77"/>
    </row>
    <row r="327" spans="14:14" s="1" customFormat="1" thickTop="1" thickBot="1" x14ac:dyDescent="0.35">
      <c r="N327" s="77"/>
    </row>
    <row r="328" spans="14:14" s="1" customFormat="1" thickTop="1" thickBot="1" x14ac:dyDescent="0.35">
      <c r="N328" s="77"/>
    </row>
    <row r="329" spans="14:14" s="1" customFormat="1" thickTop="1" thickBot="1" x14ac:dyDescent="0.35">
      <c r="N329" s="77"/>
    </row>
    <row r="330" spans="14:14" s="1" customFormat="1" thickTop="1" thickBot="1" x14ac:dyDescent="0.35">
      <c r="N330" s="77"/>
    </row>
    <row r="331" spans="14:14" s="1" customFormat="1" thickTop="1" thickBot="1" x14ac:dyDescent="0.35">
      <c r="N331" s="77"/>
    </row>
    <row r="332" spans="14:14" s="1" customFormat="1" thickTop="1" thickBot="1" x14ac:dyDescent="0.35">
      <c r="N332" s="77"/>
    </row>
    <row r="333" spans="14:14" s="1" customFormat="1" thickTop="1" thickBot="1" x14ac:dyDescent="0.35">
      <c r="N333" s="77"/>
    </row>
    <row r="334" spans="14:14" s="1" customFormat="1" thickTop="1" thickBot="1" x14ac:dyDescent="0.35">
      <c r="N334" s="77"/>
    </row>
    <row r="335" spans="14:14" s="1" customFormat="1" thickTop="1" thickBot="1" x14ac:dyDescent="0.35">
      <c r="N335" s="77"/>
    </row>
    <row r="336" spans="14:14" s="1" customFormat="1" thickTop="1" thickBot="1" x14ac:dyDescent="0.35">
      <c r="N336" s="77"/>
    </row>
    <row r="337" spans="14:14" s="1" customFormat="1" thickTop="1" thickBot="1" x14ac:dyDescent="0.35">
      <c r="N337" s="77"/>
    </row>
    <row r="338" spans="14:14" s="1" customFormat="1" thickTop="1" thickBot="1" x14ac:dyDescent="0.35">
      <c r="N338" s="77"/>
    </row>
    <row r="339" spans="14:14" s="1" customFormat="1" thickTop="1" thickBot="1" x14ac:dyDescent="0.35">
      <c r="N339" s="77"/>
    </row>
    <row r="340" spans="14:14" s="1" customFormat="1" thickTop="1" thickBot="1" x14ac:dyDescent="0.35">
      <c r="N340" s="77"/>
    </row>
    <row r="341" spans="14:14" s="1" customFormat="1" thickTop="1" thickBot="1" x14ac:dyDescent="0.35">
      <c r="N341" s="77"/>
    </row>
    <row r="342" spans="14:14" s="1" customFormat="1" thickTop="1" thickBot="1" x14ac:dyDescent="0.35">
      <c r="N342" s="77"/>
    </row>
    <row r="343" spans="14:14" s="1" customFormat="1" thickTop="1" thickBot="1" x14ac:dyDescent="0.35">
      <c r="N343" s="77"/>
    </row>
    <row r="344" spans="14:14" s="1" customFormat="1" thickTop="1" thickBot="1" x14ac:dyDescent="0.35">
      <c r="N344" s="77"/>
    </row>
    <row r="345" spans="14:14" s="1" customFormat="1" thickTop="1" thickBot="1" x14ac:dyDescent="0.35">
      <c r="N345" s="77"/>
    </row>
    <row r="346" spans="14:14" s="1" customFormat="1" thickTop="1" thickBot="1" x14ac:dyDescent="0.35">
      <c r="N346" s="77"/>
    </row>
    <row r="347" spans="14:14" s="1" customFormat="1" thickTop="1" thickBot="1" x14ac:dyDescent="0.35">
      <c r="N347" s="77"/>
    </row>
    <row r="348" spans="14:14" s="1" customFormat="1" thickTop="1" thickBot="1" x14ac:dyDescent="0.35">
      <c r="N348" s="77"/>
    </row>
    <row r="349" spans="14:14" s="1" customFormat="1" thickTop="1" thickBot="1" x14ac:dyDescent="0.35">
      <c r="N349" s="77"/>
    </row>
    <row r="350" spans="14:14" s="1" customFormat="1" thickTop="1" thickBot="1" x14ac:dyDescent="0.35">
      <c r="N350" s="77"/>
    </row>
    <row r="351" spans="14:14" s="1" customFormat="1" thickTop="1" thickBot="1" x14ac:dyDescent="0.35">
      <c r="N351" s="77"/>
    </row>
    <row r="352" spans="14:14" s="1" customFormat="1" thickTop="1" thickBot="1" x14ac:dyDescent="0.35">
      <c r="N352" s="77"/>
    </row>
    <row r="353" spans="14:14" s="1" customFormat="1" thickTop="1" thickBot="1" x14ac:dyDescent="0.35">
      <c r="N353" s="77"/>
    </row>
    <row r="354" spans="14:14" s="1" customFormat="1" thickTop="1" thickBot="1" x14ac:dyDescent="0.35">
      <c r="N354" s="77"/>
    </row>
    <row r="355" spans="14:14" s="1" customFormat="1" thickTop="1" thickBot="1" x14ac:dyDescent="0.35">
      <c r="N355" s="77"/>
    </row>
    <row r="356" spans="14:14" s="1" customFormat="1" thickTop="1" thickBot="1" x14ac:dyDescent="0.35">
      <c r="N356" s="77"/>
    </row>
    <row r="357" spans="14:14" s="1" customFormat="1" thickTop="1" thickBot="1" x14ac:dyDescent="0.35">
      <c r="N357" s="77"/>
    </row>
    <row r="358" spans="14:14" s="1" customFormat="1" thickTop="1" thickBot="1" x14ac:dyDescent="0.35">
      <c r="N358" s="77"/>
    </row>
    <row r="359" spans="14:14" s="1" customFormat="1" thickTop="1" thickBot="1" x14ac:dyDescent="0.35">
      <c r="N359" s="77"/>
    </row>
    <row r="360" spans="14:14" s="1" customFormat="1" thickTop="1" thickBot="1" x14ac:dyDescent="0.35">
      <c r="N360" s="77"/>
    </row>
    <row r="361" spans="14:14" s="1" customFormat="1" thickTop="1" thickBot="1" x14ac:dyDescent="0.35">
      <c r="N361" s="77"/>
    </row>
    <row r="362" spans="14:14" s="1" customFormat="1" thickTop="1" thickBot="1" x14ac:dyDescent="0.35">
      <c r="N362" s="77"/>
    </row>
    <row r="363" spans="14:14" s="1" customFormat="1" thickTop="1" thickBot="1" x14ac:dyDescent="0.35">
      <c r="N363" s="77"/>
    </row>
    <row r="364" spans="14:14" s="1" customFormat="1" thickTop="1" thickBot="1" x14ac:dyDescent="0.35">
      <c r="N364" s="77"/>
    </row>
    <row r="365" spans="14:14" s="1" customFormat="1" thickTop="1" thickBot="1" x14ac:dyDescent="0.35">
      <c r="N365" s="77"/>
    </row>
    <row r="366" spans="14:14" s="1" customFormat="1" thickTop="1" thickBot="1" x14ac:dyDescent="0.35">
      <c r="N366" s="77"/>
    </row>
    <row r="367" spans="14:14" s="1" customFormat="1" thickTop="1" thickBot="1" x14ac:dyDescent="0.35">
      <c r="N367" s="77"/>
    </row>
    <row r="368" spans="14:14" s="1" customFormat="1" thickTop="1" thickBot="1" x14ac:dyDescent="0.35">
      <c r="N368" s="77"/>
    </row>
    <row r="369" spans="14:14" s="1" customFormat="1" thickTop="1" thickBot="1" x14ac:dyDescent="0.35">
      <c r="N369" s="77"/>
    </row>
    <row r="370" spans="14:14" s="1" customFormat="1" thickTop="1" thickBot="1" x14ac:dyDescent="0.35">
      <c r="N370" s="77"/>
    </row>
    <row r="371" spans="14:14" s="1" customFormat="1" thickTop="1" thickBot="1" x14ac:dyDescent="0.35">
      <c r="N371" s="77"/>
    </row>
    <row r="372" spans="14:14" s="1" customFormat="1" thickTop="1" thickBot="1" x14ac:dyDescent="0.35">
      <c r="N372" s="77"/>
    </row>
    <row r="373" spans="14:14" s="1" customFormat="1" thickTop="1" thickBot="1" x14ac:dyDescent="0.35">
      <c r="N373" s="77"/>
    </row>
    <row r="374" spans="14:14" s="1" customFormat="1" thickTop="1" thickBot="1" x14ac:dyDescent="0.35">
      <c r="N374" s="77"/>
    </row>
    <row r="375" spans="14:14" s="1" customFormat="1" thickTop="1" thickBot="1" x14ac:dyDescent="0.35">
      <c r="N375" s="77"/>
    </row>
    <row r="376" spans="14:14" s="1" customFormat="1" thickTop="1" thickBot="1" x14ac:dyDescent="0.35">
      <c r="N376" s="77"/>
    </row>
    <row r="377" spans="14:14" s="1" customFormat="1" thickTop="1" thickBot="1" x14ac:dyDescent="0.35">
      <c r="N377" s="77"/>
    </row>
    <row r="378" spans="14:14" s="1" customFormat="1" thickTop="1" thickBot="1" x14ac:dyDescent="0.35">
      <c r="N378" s="77"/>
    </row>
    <row r="379" spans="14:14" s="1" customFormat="1" thickTop="1" thickBot="1" x14ac:dyDescent="0.35">
      <c r="N379" s="77"/>
    </row>
    <row r="380" spans="14:14" s="1" customFormat="1" thickTop="1" thickBot="1" x14ac:dyDescent="0.35">
      <c r="N380" s="77"/>
    </row>
    <row r="381" spans="14:14" s="1" customFormat="1" thickTop="1" thickBot="1" x14ac:dyDescent="0.35">
      <c r="N381" s="77"/>
    </row>
    <row r="382" spans="14:14" s="1" customFormat="1" thickTop="1" thickBot="1" x14ac:dyDescent="0.35">
      <c r="N382" s="77"/>
    </row>
    <row r="383" spans="14:14" s="1" customFormat="1" thickTop="1" thickBot="1" x14ac:dyDescent="0.35">
      <c r="N383" s="77"/>
    </row>
    <row r="384" spans="14:14" s="1" customFormat="1" thickTop="1" thickBot="1" x14ac:dyDescent="0.35">
      <c r="N384" s="77"/>
    </row>
    <row r="385" spans="14:14" s="1" customFormat="1" thickTop="1" thickBot="1" x14ac:dyDescent="0.35">
      <c r="N385" s="77"/>
    </row>
    <row r="386" spans="14:14" s="1" customFormat="1" thickTop="1" thickBot="1" x14ac:dyDescent="0.35">
      <c r="N386" s="77"/>
    </row>
    <row r="387" spans="14:14" s="1" customFormat="1" thickTop="1" thickBot="1" x14ac:dyDescent="0.35">
      <c r="N387" s="77"/>
    </row>
    <row r="388" spans="14:14" s="1" customFormat="1" thickTop="1" thickBot="1" x14ac:dyDescent="0.35">
      <c r="N388" s="77"/>
    </row>
    <row r="389" spans="14:14" s="1" customFormat="1" thickTop="1" thickBot="1" x14ac:dyDescent="0.35">
      <c r="N389" s="77"/>
    </row>
    <row r="390" spans="14:14" s="1" customFormat="1" thickTop="1" thickBot="1" x14ac:dyDescent="0.35">
      <c r="N390" s="77"/>
    </row>
    <row r="391" spans="14:14" s="1" customFormat="1" thickTop="1" thickBot="1" x14ac:dyDescent="0.35">
      <c r="N391" s="77"/>
    </row>
    <row r="392" spans="14:14" s="1" customFormat="1" thickTop="1" thickBot="1" x14ac:dyDescent="0.35">
      <c r="N392" s="77"/>
    </row>
    <row r="393" spans="14:14" s="1" customFormat="1" thickTop="1" thickBot="1" x14ac:dyDescent="0.35">
      <c r="N393" s="77"/>
    </row>
    <row r="394" spans="14:14" s="1" customFormat="1" thickTop="1" thickBot="1" x14ac:dyDescent="0.35">
      <c r="N394" s="77"/>
    </row>
    <row r="395" spans="14:14" s="1" customFormat="1" thickTop="1" thickBot="1" x14ac:dyDescent="0.35">
      <c r="N395" s="77"/>
    </row>
    <row r="396" spans="14:14" s="1" customFormat="1" thickTop="1" thickBot="1" x14ac:dyDescent="0.35">
      <c r="N396" s="77"/>
    </row>
    <row r="397" spans="14:14" s="1" customFormat="1" thickTop="1" thickBot="1" x14ac:dyDescent="0.35">
      <c r="N397" s="77"/>
    </row>
    <row r="398" spans="14:14" s="1" customFormat="1" thickTop="1" thickBot="1" x14ac:dyDescent="0.35">
      <c r="N398" s="77"/>
    </row>
    <row r="399" spans="14:14" s="1" customFormat="1" thickTop="1" thickBot="1" x14ac:dyDescent="0.35">
      <c r="N399" s="77"/>
    </row>
    <row r="400" spans="14:14" s="1" customFormat="1" thickTop="1" thickBot="1" x14ac:dyDescent="0.35">
      <c r="N400" s="77"/>
    </row>
    <row r="401" spans="14:14" s="1" customFormat="1" thickTop="1" thickBot="1" x14ac:dyDescent="0.35">
      <c r="N401" s="77"/>
    </row>
    <row r="402" spans="14:14" s="1" customFormat="1" thickTop="1" thickBot="1" x14ac:dyDescent="0.35">
      <c r="N402" s="77"/>
    </row>
    <row r="403" spans="14:14" s="1" customFormat="1" thickTop="1" thickBot="1" x14ac:dyDescent="0.35">
      <c r="N403" s="77"/>
    </row>
    <row r="404" spans="14:14" s="1" customFormat="1" thickTop="1" thickBot="1" x14ac:dyDescent="0.35">
      <c r="N404" s="77"/>
    </row>
    <row r="405" spans="14:14" s="1" customFormat="1" thickTop="1" thickBot="1" x14ac:dyDescent="0.35">
      <c r="N405" s="77"/>
    </row>
    <row r="406" spans="14:14" s="1" customFormat="1" thickTop="1" thickBot="1" x14ac:dyDescent="0.35">
      <c r="N406" s="77"/>
    </row>
    <row r="407" spans="14:14" s="1" customFormat="1" thickTop="1" thickBot="1" x14ac:dyDescent="0.35">
      <c r="N407" s="77"/>
    </row>
    <row r="408" spans="14:14" s="1" customFormat="1" thickTop="1" thickBot="1" x14ac:dyDescent="0.35">
      <c r="N408" s="77"/>
    </row>
    <row r="409" spans="14:14" s="1" customFormat="1" thickTop="1" thickBot="1" x14ac:dyDescent="0.35">
      <c r="N409" s="77"/>
    </row>
    <row r="410" spans="14:14" s="1" customFormat="1" thickTop="1" thickBot="1" x14ac:dyDescent="0.35">
      <c r="N410" s="77"/>
    </row>
    <row r="411" spans="14:14" s="1" customFormat="1" thickTop="1" thickBot="1" x14ac:dyDescent="0.35">
      <c r="N411" s="77"/>
    </row>
    <row r="412" spans="14:14" s="1" customFormat="1" thickTop="1" thickBot="1" x14ac:dyDescent="0.35">
      <c r="N412" s="77"/>
    </row>
    <row r="413" spans="14:14" s="1" customFormat="1" thickTop="1" thickBot="1" x14ac:dyDescent="0.35">
      <c r="N413" s="77"/>
    </row>
    <row r="414" spans="14:14" s="1" customFormat="1" thickTop="1" thickBot="1" x14ac:dyDescent="0.35">
      <c r="N414" s="77"/>
    </row>
    <row r="415" spans="14:14" s="1" customFormat="1" thickTop="1" thickBot="1" x14ac:dyDescent="0.35">
      <c r="N415" s="77"/>
    </row>
    <row r="416" spans="14:14" s="1" customFormat="1" thickTop="1" thickBot="1" x14ac:dyDescent="0.35">
      <c r="N416" s="77"/>
    </row>
    <row r="417" spans="14:14" s="1" customFormat="1" thickTop="1" thickBot="1" x14ac:dyDescent="0.35">
      <c r="N417" s="77"/>
    </row>
    <row r="418" spans="14:14" s="1" customFormat="1" thickTop="1" thickBot="1" x14ac:dyDescent="0.35">
      <c r="N418" s="77"/>
    </row>
    <row r="419" spans="14:14" s="1" customFormat="1" thickTop="1" thickBot="1" x14ac:dyDescent="0.35">
      <c r="N419" s="77"/>
    </row>
    <row r="420" spans="14:14" s="1" customFormat="1" thickTop="1" thickBot="1" x14ac:dyDescent="0.35">
      <c r="N420" s="77"/>
    </row>
    <row r="421" spans="14:14" s="1" customFormat="1" thickTop="1" thickBot="1" x14ac:dyDescent="0.35">
      <c r="N421" s="77"/>
    </row>
    <row r="422" spans="14:14" s="1" customFormat="1" thickTop="1" thickBot="1" x14ac:dyDescent="0.35">
      <c r="N422" s="77"/>
    </row>
    <row r="423" spans="14:14" s="1" customFormat="1" thickTop="1" thickBot="1" x14ac:dyDescent="0.35">
      <c r="N423" s="77"/>
    </row>
    <row r="424" spans="14:14" s="1" customFormat="1" thickTop="1" thickBot="1" x14ac:dyDescent="0.35">
      <c r="N424" s="77"/>
    </row>
    <row r="425" spans="14:14" s="1" customFormat="1" thickTop="1" thickBot="1" x14ac:dyDescent="0.35">
      <c r="N425" s="77"/>
    </row>
    <row r="426" spans="14:14" s="1" customFormat="1" thickTop="1" thickBot="1" x14ac:dyDescent="0.35">
      <c r="N426" s="77"/>
    </row>
    <row r="427" spans="14:14" s="1" customFormat="1" thickTop="1" thickBot="1" x14ac:dyDescent="0.35">
      <c r="N427" s="77"/>
    </row>
    <row r="428" spans="14:14" s="1" customFormat="1" thickTop="1" thickBot="1" x14ac:dyDescent="0.35">
      <c r="N428" s="77"/>
    </row>
    <row r="429" spans="14:14" s="1" customFormat="1" thickTop="1" thickBot="1" x14ac:dyDescent="0.35">
      <c r="N429" s="77"/>
    </row>
    <row r="430" spans="14:14" s="1" customFormat="1" thickTop="1" thickBot="1" x14ac:dyDescent="0.35">
      <c r="N430" s="77"/>
    </row>
    <row r="431" spans="14:14" s="1" customFormat="1" thickTop="1" thickBot="1" x14ac:dyDescent="0.35">
      <c r="N431" s="77"/>
    </row>
    <row r="432" spans="14:14" s="1" customFormat="1" thickTop="1" thickBot="1" x14ac:dyDescent="0.35">
      <c r="N432" s="77"/>
    </row>
    <row r="433" spans="14:14" s="1" customFormat="1" thickTop="1" thickBot="1" x14ac:dyDescent="0.35">
      <c r="N433" s="77"/>
    </row>
    <row r="434" spans="14:14" s="1" customFormat="1" thickTop="1" thickBot="1" x14ac:dyDescent="0.35">
      <c r="N434" s="77"/>
    </row>
    <row r="435" spans="14:14" s="1" customFormat="1" thickTop="1" thickBot="1" x14ac:dyDescent="0.35">
      <c r="N435" s="77"/>
    </row>
    <row r="436" spans="14:14" s="1" customFormat="1" thickTop="1" thickBot="1" x14ac:dyDescent="0.35">
      <c r="N436" s="77"/>
    </row>
    <row r="437" spans="14:14" s="1" customFormat="1" thickTop="1" thickBot="1" x14ac:dyDescent="0.35">
      <c r="N437" s="77"/>
    </row>
    <row r="438" spans="14:14" s="1" customFormat="1" thickTop="1" thickBot="1" x14ac:dyDescent="0.35">
      <c r="N438" s="77"/>
    </row>
    <row r="439" spans="14:14" s="1" customFormat="1" thickTop="1" thickBot="1" x14ac:dyDescent="0.35">
      <c r="N439" s="77"/>
    </row>
    <row r="440" spans="14:14" s="1" customFormat="1" thickTop="1" thickBot="1" x14ac:dyDescent="0.35">
      <c r="N440" s="77"/>
    </row>
    <row r="441" spans="14:14" s="1" customFormat="1" thickTop="1" thickBot="1" x14ac:dyDescent="0.35">
      <c r="N441" s="77"/>
    </row>
    <row r="442" spans="14:14" s="1" customFormat="1" thickTop="1" thickBot="1" x14ac:dyDescent="0.35">
      <c r="N442" s="77"/>
    </row>
    <row r="443" spans="14:14" s="1" customFormat="1" thickTop="1" thickBot="1" x14ac:dyDescent="0.35">
      <c r="N443" s="77"/>
    </row>
    <row r="444" spans="14:14" s="1" customFormat="1" thickTop="1" thickBot="1" x14ac:dyDescent="0.35">
      <c r="N444" s="77"/>
    </row>
    <row r="445" spans="14:14" s="1" customFormat="1" thickTop="1" thickBot="1" x14ac:dyDescent="0.35">
      <c r="N445" s="77"/>
    </row>
    <row r="446" spans="14:14" s="1" customFormat="1" thickTop="1" thickBot="1" x14ac:dyDescent="0.35">
      <c r="N446" s="77"/>
    </row>
    <row r="447" spans="14:14" s="1" customFormat="1" thickTop="1" thickBot="1" x14ac:dyDescent="0.35">
      <c r="N447" s="77"/>
    </row>
    <row r="448" spans="14:14" s="1" customFormat="1" thickTop="1" thickBot="1" x14ac:dyDescent="0.35">
      <c r="N448" s="77"/>
    </row>
    <row r="449" spans="14:14" s="1" customFormat="1" thickTop="1" thickBot="1" x14ac:dyDescent="0.35">
      <c r="N449" s="77"/>
    </row>
    <row r="450" spans="14:14" s="1" customFormat="1" thickTop="1" thickBot="1" x14ac:dyDescent="0.35">
      <c r="N450" s="77"/>
    </row>
    <row r="451" spans="14:14" s="1" customFormat="1" thickTop="1" thickBot="1" x14ac:dyDescent="0.35">
      <c r="N451" s="77"/>
    </row>
    <row r="452" spans="14:14" s="1" customFormat="1" thickTop="1" thickBot="1" x14ac:dyDescent="0.35">
      <c r="N452" s="77"/>
    </row>
    <row r="453" spans="14:14" s="1" customFormat="1" thickTop="1" thickBot="1" x14ac:dyDescent="0.35">
      <c r="N453" s="77"/>
    </row>
    <row r="454" spans="14:14" s="1" customFormat="1" thickTop="1" thickBot="1" x14ac:dyDescent="0.35">
      <c r="N454" s="77"/>
    </row>
    <row r="455" spans="14:14" s="1" customFormat="1" thickTop="1" thickBot="1" x14ac:dyDescent="0.35">
      <c r="N455" s="77"/>
    </row>
    <row r="456" spans="14:14" s="1" customFormat="1" thickTop="1" thickBot="1" x14ac:dyDescent="0.35">
      <c r="N456" s="77"/>
    </row>
    <row r="457" spans="14:14" s="1" customFormat="1" thickTop="1" thickBot="1" x14ac:dyDescent="0.35">
      <c r="N457" s="77"/>
    </row>
    <row r="458" spans="14:14" s="1" customFormat="1" thickTop="1" thickBot="1" x14ac:dyDescent="0.35">
      <c r="N458" s="77"/>
    </row>
    <row r="459" spans="14:14" s="1" customFormat="1" thickTop="1" thickBot="1" x14ac:dyDescent="0.35">
      <c r="N459" s="77"/>
    </row>
    <row r="460" spans="14:14" s="1" customFormat="1" thickTop="1" thickBot="1" x14ac:dyDescent="0.35">
      <c r="N460" s="77"/>
    </row>
    <row r="461" spans="14:14" s="1" customFormat="1" thickTop="1" thickBot="1" x14ac:dyDescent="0.35">
      <c r="N461" s="77"/>
    </row>
    <row r="462" spans="14:14" s="1" customFormat="1" thickTop="1" thickBot="1" x14ac:dyDescent="0.35">
      <c r="N462" s="77"/>
    </row>
    <row r="463" spans="14:14" s="1" customFormat="1" thickTop="1" thickBot="1" x14ac:dyDescent="0.35">
      <c r="N463" s="77"/>
    </row>
    <row r="464" spans="14:14" s="1" customFormat="1" thickTop="1" thickBot="1" x14ac:dyDescent="0.35">
      <c r="N464" s="77"/>
    </row>
    <row r="465" spans="14:14" s="1" customFormat="1" thickTop="1" thickBot="1" x14ac:dyDescent="0.35">
      <c r="N465" s="77"/>
    </row>
    <row r="466" spans="14:14" s="1" customFormat="1" thickTop="1" thickBot="1" x14ac:dyDescent="0.35">
      <c r="N466" s="77"/>
    </row>
    <row r="467" spans="14:14" s="1" customFormat="1" thickTop="1" thickBot="1" x14ac:dyDescent="0.35">
      <c r="N467" s="77"/>
    </row>
    <row r="468" spans="14:14" s="1" customFormat="1" thickTop="1" thickBot="1" x14ac:dyDescent="0.35">
      <c r="N468" s="77"/>
    </row>
    <row r="469" spans="14:14" s="1" customFormat="1" thickTop="1" thickBot="1" x14ac:dyDescent="0.35">
      <c r="N469" s="77"/>
    </row>
    <row r="470" spans="14:14" s="1" customFormat="1" thickTop="1" thickBot="1" x14ac:dyDescent="0.35">
      <c r="N470" s="77"/>
    </row>
    <row r="471" spans="14:14" s="1" customFormat="1" thickTop="1" thickBot="1" x14ac:dyDescent="0.35">
      <c r="N471" s="77"/>
    </row>
    <row r="472" spans="14:14" s="1" customFormat="1" thickTop="1" thickBot="1" x14ac:dyDescent="0.35">
      <c r="N472" s="77"/>
    </row>
    <row r="473" spans="14:14" s="1" customFormat="1" thickTop="1" thickBot="1" x14ac:dyDescent="0.35">
      <c r="N473" s="77"/>
    </row>
    <row r="474" spans="14:14" s="1" customFormat="1" thickTop="1" thickBot="1" x14ac:dyDescent="0.35">
      <c r="N474" s="77"/>
    </row>
    <row r="475" spans="14:14" s="1" customFormat="1" thickTop="1" thickBot="1" x14ac:dyDescent="0.35">
      <c r="N475" s="77"/>
    </row>
    <row r="476" spans="14:14" s="1" customFormat="1" thickTop="1" thickBot="1" x14ac:dyDescent="0.35">
      <c r="N476" s="77"/>
    </row>
    <row r="477" spans="14:14" s="1" customFormat="1" thickTop="1" thickBot="1" x14ac:dyDescent="0.35">
      <c r="N477" s="77"/>
    </row>
    <row r="478" spans="14:14" s="1" customFormat="1" thickTop="1" thickBot="1" x14ac:dyDescent="0.35">
      <c r="N478" s="77"/>
    </row>
    <row r="479" spans="14:14" s="1" customFormat="1" thickTop="1" thickBot="1" x14ac:dyDescent="0.35">
      <c r="N479" s="77"/>
    </row>
    <row r="480" spans="14:14" s="1" customFormat="1" thickTop="1" thickBot="1" x14ac:dyDescent="0.35">
      <c r="N480" s="77"/>
    </row>
    <row r="481" spans="14:14" s="1" customFormat="1" thickTop="1" thickBot="1" x14ac:dyDescent="0.35">
      <c r="N481" s="77"/>
    </row>
    <row r="482" spans="14:14" s="1" customFormat="1" thickTop="1" thickBot="1" x14ac:dyDescent="0.35">
      <c r="N482" s="77"/>
    </row>
    <row r="483" spans="14:14" s="1" customFormat="1" thickTop="1" thickBot="1" x14ac:dyDescent="0.35">
      <c r="N483" s="77"/>
    </row>
    <row r="484" spans="14:14" s="1" customFormat="1" thickTop="1" thickBot="1" x14ac:dyDescent="0.35">
      <c r="N484" s="77"/>
    </row>
    <row r="485" spans="14:14" s="1" customFormat="1" thickTop="1" thickBot="1" x14ac:dyDescent="0.35">
      <c r="N485" s="77"/>
    </row>
    <row r="486" spans="14:14" s="1" customFormat="1" thickTop="1" thickBot="1" x14ac:dyDescent="0.35">
      <c r="N486" s="77"/>
    </row>
    <row r="487" spans="14:14" s="1" customFormat="1" thickTop="1" thickBot="1" x14ac:dyDescent="0.35">
      <c r="N487" s="77"/>
    </row>
    <row r="488" spans="14:14" s="1" customFormat="1" thickTop="1" thickBot="1" x14ac:dyDescent="0.35">
      <c r="N488" s="77"/>
    </row>
    <row r="489" spans="14:14" s="1" customFormat="1" thickTop="1" thickBot="1" x14ac:dyDescent="0.35">
      <c r="N489" s="77"/>
    </row>
    <row r="490" spans="14:14" s="1" customFormat="1" thickTop="1" thickBot="1" x14ac:dyDescent="0.35">
      <c r="N490" s="77"/>
    </row>
    <row r="491" spans="14:14" s="1" customFormat="1" thickTop="1" thickBot="1" x14ac:dyDescent="0.35">
      <c r="N491" s="77"/>
    </row>
    <row r="492" spans="14:14" s="1" customFormat="1" thickTop="1" thickBot="1" x14ac:dyDescent="0.35">
      <c r="N492" s="77"/>
    </row>
    <row r="493" spans="14:14" s="1" customFormat="1" thickTop="1" thickBot="1" x14ac:dyDescent="0.35">
      <c r="N493" s="77"/>
    </row>
    <row r="494" spans="14:14" s="1" customFormat="1" thickTop="1" thickBot="1" x14ac:dyDescent="0.35">
      <c r="N494" s="77"/>
    </row>
    <row r="495" spans="14:14" s="1" customFormat="1" thickTop="1" thickBot="1" x14ac:dyDescent="0.35">
      <c r="N495" s="77"/>
    </row>
    <row r="496" spans="14:14" s="1" customFormat="1" thickTop="1" thickBot="1" x14ac:dyDescent="0.35">
      <c r="N496" s="77"/>
    </row>
    <row r="497" spans="14:14" s="1" customFormat="1" thickTop="1" thickBot="1" x14ac:dyDescent="0.35">
      <c r="N497" s="77"/>
    </row>
    <row r="498" spans="14:14" s="1" customFormat="1" thickTop="1" thickBot="1" x14ac:dyDescent="0.35">
      <c r="N498" s="77"/>
    </row>
    <row r="499" spans="14:14" s="1" customFormat="1" thickTop="1" thickBot="1" x14ac:dyDescent="0.35">
      <c r="N499" s="77"/>
    </row>
    <row r="500" spans="14:14" s="1" customFormat="1" thickTop="1" thickBot="1" x14ac:dyDescent="0.35">
      <c r="N500" s="77"/>
    </row>
    <row r="501" spans="14:14" s="1" customFormat="1" thickTop="1" thickBot="1" x14ac:dyDescent="0.35">
      <c r="N501" s="77"/>
    </row>
    <row r="502" spans="14:14" s="1" customFormat="1" thickTop="1" thickBot="1" x14ac:dyDescent="0.35">
      <c r="N502" s="77"/>
    </row>
    <row r="503" spans="14:14" s="1" customFormat="1" thickTop="1" thickBot="1" x14ac:dyDescent="0.35">
      <c r="N503" s="77"/>
    </row>
    <row r="504" spans="14:14" s="1" customFormat="1" thickTop="1" thickBot="1" x14ac:dyDescent="0.35">
      <c r="N504" s="77"/>
    </row>
    <row r="505" spans="14:14" s="1" customFormat="1" thickTop="1" thickBot="1" x14ac:dyDescent="0.35">
      <c r="N505" s="77"/>
    </row>
    <row r="506" spans="14:14" s="1" customFormat="1" thickTop="1" thickBot="1" x14ac:dyDescent="0.35">
      <c r="N506" s="77"/>
    </row>
    <row r="507" spans="14:14" s="1" customFormat="1" thickTop="1" thickBot="1" x14ac:dyDescent="0.35">
      <c r="N507" s="77"/>
    </row>
    <row r="508" spans="14:14" s="1" customFormat="1" thickTop="1" thickBot="1" x14ac:dyDescent="0.35">
      <c r="N508" s="77"/>
    </row>
    <row r="509" spans="14:14" s="1" customFormat="1" thickTop="1" thickBot="1" x14ac:dyDescent="0.35">
      <c r="N509" s="77"/>
    </row>
    <row r="510" spans="14:14" s="1" customFormat="1" thickTop="1" thickBot="1" x14ac:dyDescent="0.35">
      <c r="N510" s="77"/>
    </row>
    <row r="511" spans="14:14" s="1" customFormat="1" thickTop="1" thickBot="1" x14ac:dyDescent="0.35">
      <c r="N511" s="77"/>
    </row>
    <row r="512" spans="14:14" s="1" customFormat="1" thickTop="1" thickBot="1" x14ac:dyDescent="0.35">
      <c r="N512" s="77"/>
    </row>
    <row r="513" spans="14:14" s="1" customFormat="1" thickTop="1" thickBot="1" x14ac:dyDescent="0.35">
      <c r="N513" s="77"/>
    </row>
    <row r="514" spans="14:14" s="1" customFormat="1" thickTop="1" thickBot="1" x14ac:dyDescent="0.35">
      <c r="N514" s="77"/>
    </row>
    <row r="515" spans="14:14" s="1" customFormat="1" thickTop="1" thickBot="1" x14ac:dyDescent="0.35">
      <c r="N515" s="77"/>
    </row>
    <row r="516" spans="14:14" s="1" customFormat="1" thickTop="1" thickBot="1" x14ac:dyDescent="0.35">
      <c r="N516" s="77"/>
    </row>
    <row r="517" spans="14:14" s="1" customFormat="1" thickTop="1" thickBot="1" x14ac:dyDescent="0.35">
      <c r="N517" s="77"/>
    </row>
    <row r="518" spans="14:14" s="1" customFormat="1" thickTop="1" thickBot="1" x14ac:dyDescent="0.35">
      <c r="N518" s="77"/>
    </row>
    <row r="519" spans="14:14" s="1" customFormat="1" thickTop="1" thickBot="1" x14ac:dyDescent="0.35">
      <c r="N519" s="77"/>
    </row>
    <row r="520" spans="14:14" s="1" customFormat="1" thickTop="1" thickBot="1" x14ac:dyDescent="0.35">
      <c r="N520" s="77"/>
    </row>
    <row r="521" spans="14:14" s="1" customFormat="1" thickTop="1" thickBot="1" x14ac:dyDescent="0.35">
      <c r="N521" s="77"/>
    </row>
    <row r="522" spans="14:14" s="1" customFormat="1" thickTop="1" thickBot="1" x14ac:dyDescent="0.35">
      <c r="N522" s="77"/>
    </row>
    <row r="523" spans="14:14" s="1" customFormat="1" thickTop="1" thickBot="1" x14ac:dyDescent="0.35">
      <c r="N523" s="77"/>
    </row>
    <row r="524" spans="14:14" s="1" customFormat="1" thickTop="1" thickBot="1" x14ac:dyDescent="0.35">
      <c r="N524" s="77"/>
    </row>
    <row r="525" spans="14:14" s="1" customFormat="1" thickTop="1" thickBot="1" x14ac:dyDescent="0.35">
      <c r="N525" s="77"/>
    </row>
    <row r="526" spans="14:14" s="1" customFormat="1" thickTop="1" thickBot="1" x14ac:dyDescent="0.35">
      <c r="N526" s="77"/>
    </row>
    <row r="527" spans="14:14" s="1" customFormat="1" thickTop="1" thickBot="1" x14ac:dyDescent="0.35">
      <c r="N527" s="77"/>
    </row>
    <row r="528" spans="14:14" s="1" customFormat="1" thickTop="1" thickBot="1" x14ac:dyDescent="0.35">
      <c r="N528" s="77"/>
    </row>
    <row r="529" spans="14:14" s="1" customFormat="1" thickTop="1" thickBot="1" x14ac:dyDescent="0.35">
      <c r="N529" s="77"/>
    </row>
    <row r="530" spans="14:14" s="1" customFormat="1" thickTop="1" thickBot="1" x14ac:dyDescent="0.35">
      <c r="N530" s="77"/>
    </row>
    <row r="531" spans="14:14" s="1" customFormat="1" thickTop="1" thickBot="1" x14ac:dyDescent="0.35">
      <c r="N531" s="77"/>
    </row>
    <row r="532" spans="14:14" s="1" customFormat="1" thickTop="1" thickBot="1" x14ac:dyDescent="0.35">
      <c r="N532" s="77"/>
    </row>
    <row r="533" spans="14:14" s="1" customFormat="1" thickTop="1" thickBot="1" x14ac:dyDescent="0.35">
      <c r="N533" s="77"/>
    </row>
    <row r="534" spans="14:14" s="1" customFormat="1" thickTop="1" thickBot="1" x14ac:dyDescent="0.35">
      <c r="N534" s="77"/>
    </row>
    <row r="535" spans="14:14" s="1" customFormat="1" thickTop="1" thickBot="1" x14ac:dyDescent="0.35">
      <c r="N535" s="77"/>
    </row>
    <row r="536" spans="14:14" s="1" customFormat="1" thickTop="1" thickBot="1" x14ac:dyDescent="0.35">
      <c r="N536" s="77"/>
    </row>
    <row r="537" spans="14:14" s="1" customFormat="1" thickTop="1" thickBot="1" x14ac:dyDescent="0.35">
      <c r="N537" s="77"/>
    </row>
    <row r="538" spans="14:14" s="1" customFormat="1" thickTop="1" thickBot="1" x14ac:dyDescent="0.35">
      <c r="N538" s="77"/>
    </row>
    <row r="539" spans="14:14" s="1" customFormat="1" thickTop="1" thickBot="1" x14ac:dyDescent="0.35">
      <c r="N539" s="77"/>
    </row>
    <row r="540" spans="14:14" s="1" customFormat="1" thickTop="1" thickBot="1" x14ac:dyDescent="0.35">
      <c r="N540" s="77"/>
    </row>
    <row r="541" spans="14:14" s="1" customFormat="1" thickTop="1" thickBot="1" x14ac:dyDescent="0.35">
      <c r="N541" s="77"/>
    </row>
    <row r="542" spans="14:14" s="1" customFormat="1" thickTop="1" thickBot="1" x14ac:dyDescent="0.35">
      <c r="N542" s="77"/>
    </row>
    <row r="543" spans="14:14" s="1" customFormat="1" thickTop="1" thickBot="1" x14ac:dyDescent="0.35">
      <c r="N543" s="77"/>
    </row>
    <row r="544" spans="14:14" s="1" customFormat="1" thickTop="1" thickBot="1" x14ac:dyDescent="0.35">
      <c r="N544" s="77"/>
    </row>
    <row r="545" spans="14:14" s="1" customFormat="1" thickTop="1" thickBot="1" x14ac:dyDescent="0.35">
      <c r="N545" s="77"/>
    </row>
    <row r="546" spans="14:14" s="1" customFormat="1" thickTop="1" thickBot="1" x14ac:dyDescent="0.35">
      <c r="N546" s="77"/>
    </row>
    <row r="547" spans="14:14" s="1" customFormat="1" thickTop="1" thickBot="1" x14ac:dyDescent="0.35">
      <c r="N547" s="77"/>
    </row>
    <row r="548" spans="14:14" s="1" customFormat="1" thickTop="1" thickBot="1" x14ac:dyDescent="0.35">
      <c r="N548" s="77"/>
    </row>
    <row r="549" spans="14:14" s="1" customFormat="1" thickTop="1" thickBot="1" x14ac:dyDescent="0.35">
      <c r="N549" s="77"/>
    </row>
    <row r="550" spans="14:14" s="1" customFormat="1" thickTop="1" thickBot="1" x14ac:dyDescent="0.35">
      <c r="N550" s="77"/>
    </row>
    <row r="551" spans="14:14" s="1" customFormat="1" thickTop="1" thickBot="1" x14ac:dyDescent="0.35">
      <c r="N551" s="77"/>
    </row>
    <row r="552" spans="14:14" s="1" customFormat="1" thickTop="1" thickBot="1" x14ac:dyDescent="0.35">
      <c r="N552" s="77"/>
    </row>
    <row r="553" spans="14:14" s="1" customFormat="1" thickTop="1" thickBot="1" x14ac:dyDescent="0.35">
      <c r="N553" s="77"/>
    </row>
    <row r="554" spans="14:14" s="1" customFormat="1" thickTop="1" thickBot="1" x14ac:dyDescent="0.35">
      <c r="N554" s="77"/>
    </row>
    <row r="555" spans="14:14" s="1" customFormat="1" thickTop="1" thickBot="1" x14ac:dyDescent="0.35">
      <c r="N555" s="77"/>
    </row>
    <row r="556" spans="14:14" s="1" customFormat="1" thickTop="1" thickBot="1" x14ac:dyDescent="0.35">
      <c r="N556" s="77"/>
    </row>
    <row r="557" spans="14:14" s="1" customFormat="1" thickTop="1" thickBot="1" x14ac:dyDescent="0.35">
      <c r="N557" s="77"/>
    </row>
    <row r="558" spans="14:14" s="1" customFormat="1" thickTop="1" thickBot="1" x14ac:dyDescent="0.35">
      <c r="N558" s="77"/>
    </row>
    <row r="559" spans="14:14" s="1" customFormat="1" thickTop="1" thickBot="1" x14ac:dyDescent="0.35">
      <c r="N559" s="77"/>
    </row>
    <row r="560" spans="14:14" s="1" customFormat="1" thickTop="1" thickBot="1" x14ac:dyDescent="0.35">
      <c r="N560" s="77"/>
    </row>
    <row r="561" spans="14:14" s="1" customFormat="1" thickTop="1" thickBot="1" x14ac:dyDescent="0.35">
      <c r="N561" s="77"/>
    </row>
    <row r="562" spans="14:14" s="1" customFormat="1" thickTop="1" thickBot="1" x14ac:dyDescent="0.35">
      <c r="N562" s="77"/>
    </row>
    <row r="563" spans="14:14" s="1" customFormat="1" thickTop="1" thickBot="1" x14ac:dyDescent="0.35">
      <c r="N563" s="77"/>
    </row>
    <row r="564" spans="14:14" s="1" customFormat="1" thickTop="1" thickBot="1" x14ac:dyDescent="0.35">
      <c r="N564" s="77"/>
    </row>
    <row r="565" spans="14:14" s="1" customFormat="1" thickTop="1" thickBot="1" x14ac:dyDescent="0.35">
      <c r="N565" s="77"/>
    </row>
    <row r="566" spans="14:14" s="1" customFormat="1" thickTop="1" thickBot="1" x14ac:dyDescent="0.35">
      <c r="N566" s="77"/>
    </row>
    <row r="567" spans="14:14" s="1" customFormat="1" thickTop="1" thickBot="1" x14ac:dyDescent="0.35">
      <c r="N567" s="77"/>
    </row>
    <row r="568" spans="14:14" s="1" customFormat="1" thickTop="1" thickBot="1" x14ac:dyDescent="0.35">
      <c r="N568" s="77"/>
    </row>
    <row r="569" spans="14:14" s="1" customFormat="1" thickTop="1" thickBot="1" x14ac:dyDescent="0.35">
      <c r="N569" s="77"/>
    </row>
    <row r="570" spans="14:14" s="1" customFormat="1" thickTop="1" thickBot="1" x14ac:dyDescent="0.35">
      <c r="N570" s="77"/>
    </row>
    <row r="571" spans="14:14" s="1" customFormat="1" thickTop="1" thickBot="1" x14ac:dyDescent="0.35">
      <c r="N571" s="77"/>
    </row>
    <row r="572" spans="14:14" s="1" customFormat="1" thickTop="1" thickBot="1" x14ac:dyDescent="0.35">
      <c r="N572" s="77"/>
    </row>
    <row r="573" spans="14:14" s="1" customFormat="1" thickTop="1" thickBot="1" x14ac:dyDescent="0.35">
      <c r="N573" s="77"/>
    </row>
    <row r="574" spans="14:14" s="1" customFormat="1" thickTop="1" thickBot="1" x14ac:dyDescent="0.35">
      <c r="N574" s="77"/>
    </row>
    <row r="575" spans="14:14" s="1" customFormat="1" thickTop="1" thickBot="1" x14ac:dyDescent="0.35">
      <c r="N575" s="77"/>
    </row>
    <row r="576" spans="14:14" s="1" customFormat="1" thickTop="1" thickBot="1" x14ac:dyDescent="0.35">
      <c r="N576" s="77"/>
    </row>
    <row r="577" spans="14:14" s="1" customFormat="1" thickTop="1" thickBot="1" x14ac:dyDescent="0.35">
      <c r="N577" s="77"/>
    </row>
    <row r="578" spans="14:14" s="1" customFormat="1" thickTop="1" thickBot="1" x14ac:dyDescent="0.35">
      <c r="N578" s="77"/>
    </row>
    <row r="579" spans="14:14" s="1" customFormat="1" thickTop="1" thickBot="1" x14ac:dyDescent="0.35">
      <c r="N579" s="77"/>
    </row>
    <row r="580" spans="14:14" s="1" customFormat="1" thickTop="1" thickBot="1" x14ac:dyDescent="0.35">
      <c r="N580" s="77"/>
    </row>
    <row r="581" spans="14:14" s="1" customFormat="1" thickTop="1" thickBot="1" x14ac:dyDescent="0.35">
      <c r="N581" s="77"/>
    </row>
    <row r="582" spans="14:14" s="1" customFormat="1" thickTop="1" thickBot="1" x14ac:dyDescent="0.35">
      <c r="N582" s="77"/>
    </row>
    <row r="583" spans="14:14" s="1" customFormat="1" thickTop="1" thickBot="1" x14ac:dyDescent="0.35">
      <c r="N583" s="77"/>
    </row>
    <row r="584" spans="14:14" s="1" customFormat="1" thickTop="1" thickBot="1" x14ac:dyDescent="0.35">
      <c r="N584" s="77"/>
    </row>
    <row r="585" spans="14:14" s="1" customFormat="1" thickTop="1" thickBot="1" x14ac:dyDescent="0.35">
      <c r="N585" s="77"/>
    </row>
    <row r="586" spans="14:14" s="1" customFormat="1" thickTop="1" thickBot="1" x14ac:dyDescent="0.35">
      <c r="N586" s="77"/>
    </row>
    <row r="587" spans="14:14" s="1" customFormat="1" thickTop="1" thickBot="1" x14ac:dyDescent="0.35">
      <c r="N587" s="77"/>
    </row>
    <row r="588" spans="14:14" s="1" customFormat="1" thickTop="1" thickBot="1" x14ac:dyDescent="0.35">
      <c r="N588" s="77"/>
    </row>
    <row r="589" spans="14:14" s="1" customFormat="1" thickTop="1" thickBot="1" x14ac:dyDescent="0.35">
      <c r="N589" s="77"/>
    </row>
    <row r="590" spans="14:14" s="1" customFormat="1" thickTop="1" thickBot="1" x14ac:dyDescent="0.35">
      <c r="N590" s="77"/>
    </row>
    <row r="591" spans="14:14" s="1" customFormat="1" thickTop="1" thickBot="1" x14ac:dyDescent="0.35">
      <c r="N591" s="77"/>
    </row>
    <row r="592" spans="14:14" s="1" customFormat="1" thickTop="1" thickBot="1" x14ac:dyDescent="0.35">
      <c r="N592" s="77"/>
    </row>
    <row r="593" spans="14:14" s="1" customFormat="1" thickTop="1" thickBot="1" x14ac:dyDescent="0.35">
      <c r="N593" s="77"/>
    </row>
    <row r="594" spans="14:14" s="1" customFormat="1" thickTop="1" thickBot="1" x14ac:dyDescent="0.35">
      <c r="N594" s="77"/>
    </row>
    <row r="595" spans="14:14" s="1" customFormat="1" thickTop="1" thickBot="1" x14ac:dyDescent="0.35">
      <c r="N595" s="77"/>
    </row>
    <row r="596" spans="14:14" s="1" customFormat="1" thickTop="1" thickBot="1" x14ac:dyDescent="0.35">
      <c r="N596" s="77"/>
    </row>
    <row r="597" spans="14:14" s="1" customFormat="1" thickTop="1" thickBot="1" x14ac:dyDescent="0.35">
      <c r="N597" s="77"/>
    </row>
    <row r="598" spans="14:14" s="1" customFormat="1" thickTop="1" thickBot="1" x14ac:dyDescent="0.35">
      <c r="N598" s="77"/>
    </row>
    <row r="599" spans="14:14" s="1" customFormat="1" thickTop="1" thickBot="1" x14ac:dyDescent="0.35">
      <c r="N599" s="77"/>
    </row>
    <row r="600" spans="14:14" s="1" customFormat="1" thickTop="1" thickBot="1" x14ac:dyDescent="0.35">
      <c r="N600" s="77"/>
    </row>
    <row r="601" spans="14:14" s="1" customFormat="1" thickTop="1" thickBot="1" x14ac:dyDescent="0.35">
      <c r="N601" s="77"/>
    </row>
    <row r="602" spans="14:14" s="1" customFormat="1" thickTop="1" thickBot="1" x14ac:dyDescent="0.35">
      <c r="N602" s="77"/>
    </row>
    <row r="603" spans="14:14" s="1" customFormat="1" thickTop="1" thickBot="1" x14ac:dyDescent="0.35">
      <c r="N603" s="77"/>
    </row>
    <row r="604" spans="14:14" s="1" customFormat="1" thickTop="1" thickBot="1" x14ac:dyDescent="0.35">
      <c r="N604" s="77"/>
    </row>
    <row r="605" spans="14:14" s="1" customFormat="1" thickTop="1" thickBot="1" x14ac:dyDescent="0.35">
      <c r="N605" s="77"/>
    </row>
    <row r="606" spans="14:14" s="1" customFormat="1" thickTop="1" thickBot="1" x14ac:dyDescent="0.35">
      <c r="N606" s="77"/>
    </row>
    <row r="607" spans="14:14" s="1" customFormat="1" thickTop="1" thickBot="1" x14ac:dyDescent="0.35">
      <c r="N607" s="77"/>
    </row>
    <row r="608" spans="14:14" s="1" customFormat="1" thickTop="1" thickBot="1" x14ac:dyDescent="0.35">
      <c r="N608" s="77"/>
    </row>
    <row r="609" spans="14:14" s="1" customFormat="1" thickTop="1" thickBot="1" x14ac:dyDescent="0.35">
      <c r="N609" s="77"/>
    </row>
    <row r="610" spans="14:14" s="1" customFormat="1" thickTop="1" thickBot="1" x14ac:dyDescent="0.35">
      <c r="N610" s="77"/>
    </row>
    <row r="611" spans="14:14" s="1" customFormat="1" thickTop="1" thickBot="1" x14ac:dyDescent="0.35">
      <c r="N611" s="77"/>
    </row>
    <row r="612" spans="14:14" s="1" customFormat="1" thickTop="1" thickBot="1" x14ac:dyDescent="0.35">
      <c r="N612" s="77"/>
    </row>
    <row r="613" spans="14:14" s="1" customFormat="1" thickTop="1" thickBot="1" x14ac:dyDescent="0.35">
      <c r="N613" s="77"/>
    </row>
    <row r="614" spans="14:14" s="1" customFormat="1" thickTop="1" thickBot="1" x14ac:dyDescent="0.35">
      <c r="N614" s="77"/>
    </row>
    <row r="615" spans="14:14" s="1" customFormat="1" thickTop="1" thickBot="1" x14ac:dyDescent="0.35">
      <c r="N615" s="77"/>
    </row>
    <row r="616" spans="14:14" s="1" customFormat="1" thickTop="1" thickBot="1" x14ac:dyDescent="0.35">
      <c r="N616" s="77"/>
    </row>
    <row r="617" spans="14:14" s="1" customFormat="1" thickTop="1" thickBot="1" x14ac:dyDescent="0.35">
      <c r="N617" s="77"/>
    </row>
    <row r="618" spans="14:14" s="1" customFormat="1" thickTop="1" thickBot="1" x14ac:dyDescent="0.35">
      <c r="N618" s="77"/>
    </row>
    <row r="619" spans="14:14" s="1" customFormat="1" thickTop="1" thickBot="1" x14ac:dyDescent="0.35">
      <c r="N619" s="77"/>
    </row>
    <row r="620" spans="14:14" s="1" customFormat="1" thickTop="1" thickBot="1" x14ac:dyDescent="0.35">
      <c r="N620" s="77"/>
    </row>
    <row r="621" spans="14:14" s="1" customFormat="1" thickTop="1" thickBot="1" x14ac:dyDescent="0.35">
      <c r="N621" s="77"/>
    </row>
    <row r="622" spans="14:14" s="1" customFormat="1" thickTop="1" thickBot="1" x14ac:dyDescent="0.35">
      <c r="N622" s="77"/>
    </row>
    <row r="623" spans="14:14" s="1" customFormat="1" thickTop="1" thickBot="1" x14ac:dyDescent="0.35">
      <c r="N623" s="77"/>
    </row>
    <row r="624" spans="14:14" s="1" customFormat="1" thickTop="1" thickBot="1" x14ac:dyDescent="0.35">
      <c r="N624" s="77"/>
    </row>
    <row r="625" spans="14:14" s="1" customFormat="1" thickTop="1" thickBot="1" x14ac:dyDescent="0.35">
      <c r="N625" s="77"/>
    </row>
    <row r="626" spans="14:14" s="1" customFormat="1" thickTop="1" thickBot="1" x14ac:dyDescent="0.35">
      <c r="N626" s="77"/>
    </row>
    <row r="627" spans="14:14" s="1" customFormat="1" thickTop="1" thickBot="1" x14ac:dyDescent="0.35">
      <c r="N627" s="77"/>
    </row>
    <row r="628" spans="14:14" s="1" customFormat="1" thickTop="1" thickBot="1" x14ac:dyDescent="0.35">
      <c r="N628" s="77"/>
    </row>
    <row r="629" spans="14:14" s="1" customFormat="1" thickTop="1" thickBot="1" x14ac:dyDescent="0.35">
      <c r="N629" s="77"/>
    </row>
    <row r="630" spans="14:14" s="1" customFormat="1" thickTop="1" thickBot="1" x14ac:dyDescent="0.35">
      <c r="N630" s="77"/>
    </row>
    <row r="631" spans="14:14" s="1" customFormat="1" thickTop="1" thickBot="1" x14ac:dyDescent="0.35">
      <c r="N631" s="77"/>
    </row>
    <row r="632" spans="14:14" s="1" customFormat="1" thickTop="1" thickBot="1" x14ac:dyDescent="0.35">
      <c r="N632" s="77"/>
    </row>
    <row r="633" spans="14:14" s="1" customFormat="1" thickTop="1" thickBot="1" x14ac:dyDescent="0.35">
      <c r="N633" s="77"/>
    </row>
    <row r="634" spans="14:14" s="1" customFormat="1" thickTop="1" thickBot="1" x14ac:dyDescent="0.35">
      <c r="N634" s="77"/>
    </row>
    <row r="635" spans="14:14" s="1" customFormat="1" thickTop="1" thickBot="1" x14ac:dyDescent="0.35">
      <c r="N635" s="77"/>
    </row>
    <row r="636" spans="14:14" s="1" customFormat="1" thickTop="1" thickBot="1" x14ac:dyDescent="0.35">
      <c r="N636" s="77"/>
    </row>
    <row r="637" spans="14:14" s="1" customFormat="1" thickTop="1" thickBot="1" x14ac:dyDescent="0.35">
      <c r="N637" s="77"/>
    </row>
    <row r="638" spans="14:14" s="1" customFormat="1" thickTop="1" thickBot="1" x14ac:dyDescent="0.35">
      <c r="N638" s="77"/>
    </row>
    <row r="639" spans="14:14" s="1" customFormat="1" thickTop="1" thickBot="1" x14ac:dyDescent="0.35">
      <c r="N639" s="77"/>
    </row>
    <row r="640" spans="14:14" s="1" customFormat="1" thickTop="1" thickBot="1" x14ac:dyDescent="0.35">
      <c r="N640" s="77"/>
    </row>
    <row r="641" spans="14:14" s="1" customFormat="1" thickTop="1" thickBot="1" x14ac:dyDescent="0.35">
      <c r="N641" s="77"/>
    </row>
    <row r="642" spans="14:14" s="1" customFormat="1" thickTop="1" thickBot="1" x14ac:dyDescent="0.35">
      <c r="N642" s="77"/>
    </row>
    <row r="643" spans="14:14" s="1" customFormat="1" thickTop="1" thickBot="1" x14ac:dyDescent="0.35">
      <c r="N643" s="77"/>
    </row>
    <row r="644" spans="14:14" s="1" customFormat="1" thickTop="1" thickBot="1" x14ac:dyDescent="0.35">
      <c r="N644" s="77"/>
    </row>
    <row r="645" spans="14:14" s="1" customFormat="1" thickTop="1" thickBot="1" x14ac:dyDescent="0.35">
      <c r="N645" s="77"/>
    </row>
    <row r="646" spans="14:14" s="1" customFormat="1" thickTop="1" thickBot="1" x14ac:dyDescent="0.35">
      <c r="N646" s="77"/>
    </row>
    <row r="647" spans="14:14" s="1" customFormat="1" thickTop="1" thickBot="1" x14ac:dyDescent="0.35">
      <c r="N647" s="77"/>
    </row>
    <row r="648" spans="14:14" s="1" customFormat="1" thickTop="1" thickBot="1" x14ac:dyDescent="0.35">
      <c r="N648" s="77"/>
    </row>
    <row r="649" spans="14:14" s="1" customFormat="1" thickTop="1" thickBot="1" x14ac:dyDescent="0.35">
      <c r="N649" s="77"/>
    </row>
    <row r="650" spans="14:14" s="1" customFormat="1" thickTop="1" thickBot="1" x14ac:dyDescent="0.35">
      <c r="N650" s="77"/>
    </row>
    <row r="651" spans="14:14" s="1" customFormat="1" thickTop="1" thickBot="1" x14ac:dyDescent="0.35">
      <c r="N651" s="77"/>
    </row>
    <row r="652" spans="14:14" s="1" customFormat="1" thickTop="1" thickBot="1" x14ac:dyDescent="0.35">
      <c r="N652" s="77"/>
    </row>
    <row r="653" spans="14:14" s="1" customFormat="1" thickTop="1" thickBot="1" x14ac:dyDescent="0.35">
      <c r="N653" s="77"/>
    </row>
    <row r="654" spans="14:14" s="1" customFormat="1" thickTop="1" thickBot="1" x14ac:dyDescent="0.35">
      <c r="N654" s="77"/>
    </row>
    <row r="655" spans="14:14" s="1" customFormat="1" thickTop="1" thickBot="1" x14ac:dyDescent="0.35">
      <c r="N655" s="77"/>
    </row>
    <row r="656" spans="14:14" s="1" customFormat="1" thickTop="1" thickBot="1" x14ac:dyDescent="0.35">
      <c r="N656" s="77"/>
    </row>
    <row r="657" spans="14:14" s="1" customFormat="1" thickTop="1" thickBot="1" x14ac:dyDescent="0.35">
      <c r="N657" s="77"/>
    </row>
    <row r="658" spans="14:14" s="1" customFormat="1" thickTop="1" thickBot="1" x14ac:dyDescent="0.35">
      <c r="N658" s="77"/>
    </row>
    <row r="659" spans="14:14" s="1" customFormat="1" thickTop="1" thickBot="1" x14ac:dyDescent="0.35">
      <c r="N659" s="77"/>
    </row>
    <row r="660" spans="14:14" s="1" customFormat="1" thickTop="1" thickBot="1" x14ac:dyDescent="0.35">
      <c r="N660" s="77"/>
    </row>
    <row r="661" spans="14:14" s="1" customFormat="1" thickTop="1" thickBot="1" x14ac:dyDescent="0.35">
      <c r="N661" s="77"/>
    </row>
    <row r="662" spans="14:14" s="1" customFormat="1" thickTop="1" thickBot="1" x14ac:dyDescent="0.35">
      <c r="N662" s="77"/>
    </row>
    <row r="663" spans="14:14" s="1" customFormat="1" thickTop="1" thickBot="1" x14ac:dyDescent="0.35">
      <c r="N663" s="77"/>
    </row>
    <row r="664" spans="14:14" s="1" customFormat="1" thickTop="1" thickBot="1" x14ac:dyDescent="0.35">
      <c r="N664" s="77"/>
    </row>
    <row r="665" spans="14:14" s="1" customFormat="1" thickTop="1" thickBot="1" x14ac:dyDescent="0.35">
      <c r="N665" s="77"/>
    </row>
    <row r="666" spans="14:14" s="1" customFormat="1" thickTop="1" thickBot="1" x14ac:dyDescent="0.35">
      <c r="N666" s="77"/>
    </row>
    <row r="667" spans="14:14" s="1" customFormat="1" thickTop="1" thickBot="1" x14ac:dyDescent="0.35">
      <c r="N667" s="77"/>
    </row>
    <row r="668" spans="14:14" s="1" customFormat="1" thickTop="1" thickBot="1" x14ac:dyDescent="0.35">
      <c r="N668" s="77"/>
    </row>
    <row r="669" spans="14:14" s="1" customFormat="1" thickTop="1" thickBot="1" x14ac:dyDescent="0.35">
      <c r="N669" s="77"/>
    </row>
    <row r="670" spans="14:14" s="1" customFormat="1" thickTop="1" thickBot="1" x14ac:dyDescent="0.35">
      <c r="N670" s="77"/>
    </row>
    <row r="671" spans="14:14" s="1" customFormat="1" thickTop="1" thickBot="1" x14ac:dyDescent="0.35">
      <c r="N671" s="77"/>
    </row>
    <row r="672" spans="14:14" s="1" customFormat="1" thickTop="1" thickBot="1" x14ac:dyDescent="0.35">
      <c r="N672" s="77"/>
    </row>
    <row r="673" spans="14:14" s="1" customFormat="1" thickTop="1" thickBot="1" x14ac:dyDescent="0.35">
      <c r="N673" s="77"/>
    </row>
    <row r="674" spans="14:14" s="1" customFormat="1" thickTop="1" thickBot="1" x14ac:dyDescent="0.35">
      <c r="N674" s="77"/>
    </row>
    <row r="675" spans="14:14" s="1" customFormat="1" thickTop="1" thickBot="1" x14ac:dyDescent="0.35">
      <c r="N675" s="77"/>
    </row>
    <row r="676" spans="14:14" s="1" customFormat="1" thickTop="1" thickBot="1" x14ac:dyDescent="0.35">
      <c r="N676" s="77"/>
    </row>
    <row r="677" spans="14:14" s="1" customFormat="1" thickTop="1" thickBot="1" x14ac:dyDescent="0.35">
      <c r="N677" s="77"/>
    </row>
    <row r="678" spans="14:14" s="1" customFormat="1" thickTop="1" thickBot="1" x14ac:dyDescent="0.35">
      <c r="N678" s="77"/>
    </row>
    <row r="679" spans="14:14" s="1" customFormat="1" thickTop="1" thickBot="1" x14ac:dyDescent="0.35">
      <c r="N679" s="77"/>
    </row>
    <row r="680" spans="14:14" s="1" customFormat="1" thickTop="1" thickBot="1" x14ac:dyDescent="0.35">
      <c r="N680" s="77"/>
    </row>
    <row r="681" spans="14:14" s="1" customFormat="1" thickTop="1" thickBot="1" x14ac:dyDescent="0.35">
      <c r="N681" s="77"/>
    </row>
    <row r="682" spans="14:14" s="1" customFormat="1" thickTop="1" thickBot="1" x14ac:dyDescent="0.35">
      <c r="N682" s="77"/>
    </row>
    <row r="683" spans="14:14" s="1" customFormat="1" thickTop="1" thickBot="1" x14ac:dyDescent="0.35">
      <c r="N683" s="77"/>
    </row>
    <row r="684" spans="14:14" s="1" customFormat="1" thickTop="1" thickBot="1" x14ac:dyDescent="0.35">
      <c r="N684" s="77"/>
    </row>
    <row r="685" spans="14:14" s="1" customFormat="1" thickTop="1" thickBot="1" x14ac:dyDescent="0.35">
      <c r="N685" s="77"/>
    </row>
    <row r="686" spans="14:14" s="1" customFormat="1" thickTop="1" thickBot="1" x14ac:dyDescent="0.35">
      <c r="N686" s="77"/>
    </row>
    <row r="687" spans="14:14" s="1" customFormat="1" thickTop="1" thickBot="1" x14ac:dyDescent="0.35">
      <c r="N687" s="77"/>
    </row>
    <row r="688" spans="14:14" s="1" customFormat="1" thickTop="1" thickBot="1" x14ac:dyDescent="0.35">
      <c r="N688" s="77"/>
    </row>
    <row r="689" spans="14:14" s="1" customFormat="1" thickTop="1" thickBot="1" x14ac:dyDescent="0.35">
      <c r="N689" s="77"/>
    </row>
    <row r="690" spans="14:14" s="1" customFormat="1" thickTop="1" thickBot="1" x14ac:dyDescent="0.35">
      <c r="N690" s="77"/>
    </row>
    <row r="691" spans="14:14" s="1" customFormat="1" thickTop="1" thickBot="1" x14ac:dyDescent="0.35">
      <c r="N691" s="77"/>
    </row>
    <row r="692" spans="14:14" s="1" customFormat="1" thickTop="1" thickBot="1" x14ac:dyDescent="0.35">
      <c r="N692" s="77"/>
    </row>
    <row r="693" spans="14:14" s="1" customFormat="1" thickTop="1" thickBot="1" x14ac:dyDescent="0.35">
      <c r="N693" s="77"/>
    </row>
    <row r="694" spans="14:14" s="1" customFormat="1" thickTop="1" thickBot="1" x14ac:dyDescent="0.35">
      <c r="N694" s="77"/>
    </row>
    <row r="695" spans="14:14" s="1" customFormat="1" thickTop="1" thickBot="1" x14ac:dyDescent="0.35">
      <c r="N695" s="77"/>
    </row>
    <row r="696" spans="14:14" s="1" customFormat="1" thickTop="1" thickBot="1" x14ac:dyDescent="0.35">
      <c r="N696" s="77"/>
    </row>
    <row r="697" spans="14:14" s="1" customFormat="1" thickTop="1" thickBot="1" x14ac:dyDescent="0.35">
      <c r="N697" s="77"/>
    </row>
    <row r="698" spans="14:14" s="1" customFormat="1" thickTop="1" thickBot="1" x14ac:dyDescent="0.35">
      <c r="N698" s="77"/>
    </row>
    <row r="699" spans="14:14" s="1" customFormat="1" thickTop="1" thickBot="1" x14ac:dyDescent="0.35">
      <c r="N699" s="77"/>
    </row>
    <row r="700" spans="14:14" s="1" customFormat="1" thickTop="1" thickBot="1" x14ac:dyDescent="0.35">
      <c r="N700" s="77"/>
    </row>
    <row r="701" spans="14:14" s="1" customFormat="1" thickTop="1" thickBot="1" x14ac:dyDescent="0.35">
      <c r="N701" s="77"/>
    </row>
    <row r="702" spans="14:14" s="1" customFormat="1" thickTop="1" thickBot="1" x14ac:dyDescent="0.35">
      <c r="N702" s="77"/>
    </row>
    <row r="703" spans="14:14" s="1" customFormat="1" thickTop="1" thickBot="1" x14ac:dyDescent="0.35">
      <c r="N703" s="77"/>
    </row>
    <row r="704" spans="14:14" s="1" customFormat="1" thickTop="1" thickBot="1" x14ac:dyDescent="0.35">
      <c r="N704" s="77"/>
    </row>
    <row r="705" spans="14:14" s="1" customFormat="1" thickTop="1" thickBot="1" x14ac:dyDescent="0.35">
      <c r="N705" s="77"/>
    </row>
    <row r="706" spans="14:14" s="1" customFormat="1" thickTop="1" thickBot="1" x14ac:dyDescent="0.35">
      <c r="N706" s="77"/>
    </row>
    <row r="707" spans="14:14" s="1" customFormat="1" thickTop="1" thickBot="1" x14ac:dyDescent="0.35">
      <c r="N707" s="77"/>
    </row>
    <row r="708" spans="14:14" s="1" customFormat="1" thickTop="1" thickBot="1" x14ac:dyDescent="0.35">
      <c r="N708" s="77"/>
    </row>
    <row r="709" spans="14:14" s="1" customFormat="1" thickTop="1" thickBot="1" x14ac:dyDescent="0.35">
      <c r="N709" s="77"/>
    </row>
    <row r="710" spans="14:14" s="1" customFormat="1" thickTop="1" thickBot="1" x14ac:dyDescent="0.35">
      <c r="N710" s="77"/>
    </row>
    <row r="711" spans="14:14" s="1" customFormat="1" thickTop="1" thickBot="1" x14ac:dyDescent="0.35">
      <c r="N711" s="77"/>
    </row>
    <row r="712" spans="14:14" s="1" customFormat="1" thickTop="1" thickBot="1" x14ac:dyDescent="0.35">
      <c r="N712" s="77"/>
    </row>
    <row r="713" spans="14:14" s="1" customFormat="1" thickTop="1" thickBot="1" x14ac:dyDescent="0.35">
      <c r="N713" s="77"/>
    </row>
    <row r="714" spans="14:14" s="1" customFormat="1" thickTop="1" thickBot="1" x14ac:dyDescent="0.35">
      <c r="N714" s="77"/>
    </row>
    <row r="715" spans="14:14" s="1" customFormat="1" thickTop="1" thickBot="1" x14ac:dyDescent="0.35">
      <c r="N715" s="77"/>
    </row>
    <row r="716" spans="14:14" s="1" customFormat="1" thickTop="1" thickBot="1" x14ac:dyDescent="0.35">
      <c r="N716" s="77"/>
    </row>
    <row r="717" spans="14:14" s="1" customFormat="1" thickTop="1" thickBot="1" x14ac:dyDescent="0.35">
      <c r="N717" s="77"/>
    </row>
    <row r="718" spans="14:14" s="1" customFormat="1" thickTop="1" thickBot="1" x14ac:dyDescent="0.35">
      <c r="N718" s="77"/>
    </row>
    <row r="719" spans="14:14" s="1" customFormat="1" thickTop="1" thickBot="1" x14ac:dyDescent="0.35">
      <c r="N719" s="77"/>
    </row>
    <row r="720" spans="14:14" s="1" customFormat="1" thickTop="1" thickBot="1" x14ac:dyDescent="0.35">
      <c r="N720" s="77"/>
    </row>
    <row r="721" spans="14:14" s="1" customFormat="1" thickTop="1" thickBot="1" x14ac:dyDescent="0.35">
      <c r="N721" s="77"/>
    </row>
    <row r="722" spans="14:14" s="1" customFormat="1" thickTop="1" thickBot="1" x14ac:dyDescent="0.35">
      <c r="N722" s="77"/>
    </row>
    <row r="723" spans="14:14" s="1" customFormat="1" thickTop="1" thickBot="1" x14ac:dyDescent="0.35">
      <c r="N723" s="77"/>
    </row>
    <row r="724" spans="14:14" s="1" customFormat="1" thickTop="1" thickBot="1" x14ac:dyDescent="0.35">
      <c r="N724" s="77"/>
    </row>
    <row r="725" spans="14:14" s="1" customFormat="1" thickTop="1" thickBot="1" x14ac:dyDescent="0.35">
      <c r="N725" s="77"/>
    </row>
    <row r="726" spans="14:14" s="1" customFormat="1" thickTop="1" thickBot="1" x14ac:dyDescent="0.35">
      <c r="N726" s="77"/>
    </row>
    <row r="727" spans="14:14" s="1" customFormat="1" thickTop="1" thickBot="1" x14ac:dyDescent="0.35">
      <c r="N727" s="77"/>
    </row>
    <row r="728" spans="14:14" s="1" customFormat="1" thickTop="1" thickBot="1" x14ac:dyDescent="0.35">
      <c r="N728" s="77"/>
    </row>
    <row r="729" spans="14:14" s="1" customFormat="1" thickTop="1" thickBot="1" x14ac:dyDescent="0.35">
      <c r="N729" s="77"/>
    </row>
    <row r="730" spans="14:14" s="1" customFormat="1" thickTop="1" thickBot="1" x14ac:dyDescent="0.35">
      <c r="N730" s="77"/>
    </row>
    <row r="731" spans="14:14" s="1" customFormat="1" thickTop="1" thickBot="1" x14ac:dyDescent="0.35">
      <c r="N731" s="77"/>
    </row>
    <row r="732" spans="14:14" s="1" customFormat="1" thickTop="1" thickBot="1" x14ac:dyDescent="0.35">
      <c r="N732" s="77"/>
    </row>
    <row r="733" spans="14:14" s="1" customFormat="1" thickTop="1" thickBot="1" x14ac:dyDescent="0.35">
      <c r="N733" s="77"/>
    </row>
    <row r="734" spans="14:14" s="1" customFormat="1" thickTop="1" thickBot="1" x14ac:dyDescent="0.35">
      <c r="N734" s="77"/>
    </row>
    <row r="735" spans="14:14" s="1" customFormat="1" thickTop="1" thickBot="1" x14ac:dyDescent="0.35">
      <c r="N735" s="77"/>
    </row>
    <row r="736" spans="14:14" s="1" customFormat="1" thickTop="1" thickBot="1" x14ac:dyDescent="0.35">
      <c r="N736" s="77"/>
    </row>
    <row r="737" spans="14:14" s="1" customFormat="1" thickTop="1" thickBot="1" x14ac:dyDescent="0.35">
      <c r="N737" s="77"/>
    </row>
    <row r="738" spans="14:14" s="1" customFormat="1" thickTop="1" thickBot="1" x14ac:dyDescent="0.35">
      <c r="N738" s="77"/>
    </row>
    <row r="739" spans="14:14" s="1" customFormat="1" thickTop="1" thickBot="1" x14ac:dyDescent="0.35">
      <c r="N739" s="77"/>
    </row>
    <row r="740" spans="14:14" s="1" customFormat="1" thickTop="1" thickBot="1" x14ac:dyDescent="0.35">
      <c r="N740" s="77"/>
    </row>
    <row r="741" spans="14:14" s="1" customFormat="1" thickTop="1" thickBot="1" x14ac:dyDescent="0.35">
      <c r="N741" s="77"/>
    </row>
    <row r="742" spans="14:14" s="1" customFormat="1" thickTop="1" thickBot="1" x14ac:dyDescent="0.35">
      <c r="N742" s="77"/>
    </row>
    <row r="743" spans="14:14" s="1" customFormat="1" thickTop="1" thickBot="1" x14ac:dyDescent="0.35">
      <c r="N743" s="77"/>
    </row>
    <row r="744" spans="14:14" s="1" customFormat="1" thickTop="1" thickBot="1" x14ac:dyDescent="0.35">
      <c r="N744" s="77"/>
    </row>
    <row r="745" spans="14:14" s="1" customFormat="1" thickTop="1" thickBot="1" x14ac:dyDescent="0.35">
      <c r="N745" s="77"/>
    </row>
    <row r="746" spans="14:14" s="1" customFormat="1" thickTop="1" thickBot="1" x14ac:dyDescent="0.35">
      <c r="N746" s="77"/>
    </row>
    <row r="747" spans="14:14" s="1" customFormat="1" thickTop="1" thickBot="1" x14ac:dyDescent="0.35">
      <c r="N747" s="77"/>
    </row>
    <row r="748" spans="14:14" s="1" customFormat="1" thickTop="1" thickBot="1" x14ac:dyDescent="0.35">
      <c r="N748" s="77"/>
    </row>
    <row r="749" spans="14:14" s="1" customFormat="1" thickTop="1" thickBot="1" x14ac:dyDescent="0.35">
      <c r="N749" s="77"/>
    </row>
    <row r="750" spans="14:14" s="1" customFormat="1" thickTop="1" thickBot="1" x14ac:dyDescent="0.35">
      <c r="N750" s="77"/>
    </row>
    <row r="751" spans="14:14" s="1" customFormat="1" thickTop="1" thickBot="1" x14ac:dyDescent="0.35">
      <c r="N751" s="77"/>
    </row>
    <row r="752" spans="14:14" s="1" customFormat="1" thickTop="1" thickBot="1" x14ac:dyDescent="0.35">
      <c r="N752" s="77"/>
    </row>
    <row r="753" spans="14:14" s="1" customFormat="1" thickTop="1" thickBot="1" x14ac:dyDescent="0.35">
      <c r="N753" s="77"/>
    </row>
    <row r="754" spans="14:14" s="1" customFormat="1" thickTop="1" thickBot="1" x14ac:dyDescent="0.35">
      <c r="N754" s="77"/>
    </row>
    <row r="755" spans="14:14" s="1" customFormat="1" thickTop="1" thickBot="1" x14ac:dyDescent="0.35">
      <c r="N755" s="77"/>
    </row>
    <row r="756" spans="14:14" s="1" customFormat="1" thickTop="1" thickBot="1" x14ac:dyDescent="0.35">
      <c r="N756" s="77"/>
    </row>
    <row r="757" spans="14:14" s="1" customFormat="1" thickTop="1" thickBot="1" x14ac:dyDescent="0.35">
      <c r="N757" s="77"/>
    </row>
    <row r="758" spans="14:14" s="1" customFormat="1" thickTop="1" thickBot="1" x14ac:dyDescent="0.35">
      <c r="N758" s="77"/>
    </row>
    <row r="759" spans="14:14" s="1" customFormat="1" thickTop="1" thickBot="1" x14ac:dyDescent="0.35">
      <c r="N759" s="77"/>
    </row>
    <row r="760" spans="14:14" s="1" customFormat="1" thickTop="1" thickBot="1" x14ac:dyDescent="0.35">
      <c r="N760" s="77"/>
    </row>
    <row r="761" spans="14:14" s="1" customFormat="1" thickTop="1" thickBot="1" x14ac:dyDescent="0.35">
      <c r="N761" s="77"/>
    </row>
    <row r="762" spans="14:14" s="1" customFormat="1" thickTop="1" thickBot="1" x14ac:dyDescent="0.35">
      <c r="N762" s="77"/>
    </row>
    <row r="763" spans="14:14" s="1" customFormat="1" thickTop="1" thickBot="1" x14ac:dyDescent="0.35">
      <c r="N763" s="77"/>
    </row>
    <row r="764" spans="14:14" s="1" customFormat="1" thickTop="1" thickBot="1" x14ac:dyDescent="0.35">
      <c r="N764" s="77"/>
    </row>
    <row r="765" spans="14:14" s="1" customFormat="1" thickTop="1" thickBot="1" x14ac:dyDescent="0.35">
      <c r="N765" s="77"/>
    </row>
    <row r="766" spans="14:14" s="1" customFormat="1" thickTop="1" thickBot="1" x14ac:dyDescent="0.35">
      <c r="N766" s="77"/>
    </row>
    <row r="767" spans="14:14" s="1" customFormat="1" thickTop="1" thickBot="1" x14ac:dyDescent="0.35">
      <c r="N767" s="77"/>
    </row>
    <row r="768" spans="14:14" s="1" customFormat="1" thickTop="1" thickBot="1" x14ac:dyDescent="0.35">
      <c r="N768" s="77"/>
    </row>
    <row r="769" spans="14:14" s="1" customFormat="1" thickTop="1" thickBot="1" x14ac:dyDescent="0.35">
      <c r="N769" s="77"/>
    </row>
    <row r="770" spans="14:14" s="1" customFormat="1" thickTop="1" thickBot="1" x14ac:dyDescent="0.35">
      <c r="N770" s="77"/>
    </row>
    <row r="771" spans="14:14" s="1" customFormat="1" thickTop="1" thickBot="1" x14ac:dyDescent="0.35">
      <c r="N771" s="77"/>
    </row>
    <row r="772" spans="14:14" s="1" customFormat="1" thickTop="1" thickBot="1" x14ac:dyDescent="0.35">
      <c r="N772" s="77"/>
    </row>
    <row r="773" spans="14:14" s="1" customFormat="1" thickTop="1" thickBot="1" x14ac:dyDescent="0.35">
      <c r="N773" s="77"/>
    </row>
    <row r="774" spans="14:14" s="1" customFormat="1" thickTop="1" thickBot="1" x14ac:dyDescent="0.35">
      <c r="N774" s="77"/>
    </row>
    <row r="775" spans="14:14" s="1" customFormat="1" thickTop="1" thickBot="1" x14ac:dyDescent="0.35">
      <c r="N775" s="77"/>
    </row>
    <row r="776" spans="14:14" s="1" customFormat="1" thickTop="1" thickBot="1" x14ac:dyDescent="0.35">
      <c r="N776" s="77"/>
    </row>
    <row r="777" spans="14:14" s="1" customFormat="1" thickTop="1" thickBot="1" x14ac:dyDescent="0.35">
      <c r="N777" s="77"/>
    </row>
    <row r="778" spans="14:14" s="1" customFormat="1" thickTop="1" thickBot="1" x14ac:dyDescent="0.35">
      <c r="N778" s="77"/>
    </row>
    <row r="779" spans="14:14" s="1" customFormat="1" thickTop="1" thickBot="1" x14ac:dyDescent="0.35">
      <c r="N779" s="77"/>
    </row>
    <row r="780" spans="14:14" s="1" customFormat="1" thickTop="1" thickBot="1" x14ac:dyDescent="0.35">
      <c r="N780" s="77"/>
    </row>
    <row r="781" spans="14:14" s="1" customFormat="1" thickTop="1" thickBot="1" x14ac:dyDescent="0.35">
      <c r="N781" s="77"/>
    </row>
    <row r="782" spans="14:14" s="1" customFormat="1" thickTop="1" thickBot="1" x14ac:dyDescent="0.35">
      <c r="N782" s="77"/>
    </row>
    <row r="783" spans="14:14" s="1" customFormat="1" thickTop="1" thickBot="1" x14ac:dyDescent="0.35">
      <c r="N783" s="77"/>
    </row>
    <row r="784" spans="14:14" s="1" customFormat="1" thickTop="1" thickBot="1" x14ac:dyDescent="0.35">
      <c r="N784" s="77"/>
    </row>
    <row r="785" spans="14:14" s="1" customFormat="1" thickTop="1" thickBot="1" x14ac:dyDescent="0.35">
      <c r="N785" s="77"/>
    </row>
    <row r="786" spans="14:14" s="1" customFormat="1" thickTop="1" thickBot="1" x14ac:dyDescent="0.35">
      <c r="N786" s="77"/>
    </row>
    <row r="787" spans="14:14" s="1" customFormat="1" thickTop="1" thickBot="1" x14ac:dyDescent="0.35">
      <c r="N787" s="77"/>
    </row>
    <row r="788" spans="14:14" s="1" customFormat="1" thickTop="1" thickBot="1" x14ac:dyDescent="0.35">
      <c r="N788" s="77"/>
    </row>
    <row r="789" spans="14:14" s="1" customFormat="1" thickTop="1" thickBot="1" x14ac:dyDescent="0.35">
      <c r="N789" s="77"/>
    </row>
    <row r="790" spans="14:14" s="1" customFormat="1" thickTop="1" thickBot="1" x14ac:dyDescent="0.35">
      <c r="N790" s="77"/>
    </row>
    <row r="791" spans="14:14" s="1" customFormat="1" thickTop="1" thickBot="1" x14ac:dyDescent="0.35">
      <c r="N791" s="77"/>
    </row>
    <row r="792" spans="14:14" s="1" customFormat="1" thickTop="1" thickBot="1" x14ac:dyDescent="0.35">
      <c r="N792" s="77"/>
    </row>
    <row r="793" spans="14:14" s="1" customFormat="1" thickTop="1" thickBot="1" x14ac:dyDescent="0.35">
      <c r="N793" s="77"/>
    </row>
    <row r="794" spans="14:14" s="1" customFormat="1" thickTop="1" thickBot="1" x14ac:dyDescent="0.35">
      <c r="N794" s="77"/>
    </row>
    <row r="795" spans="14:14" s="1" customFormat="1" thickTop="1" thickBot="1" x14ac:dyDescent="0.35">
      <c r="N795" s="77"/>
    </row>
    <row r="796" spans="14:14" s="1" customFormat="1" thickTop="1" thickBot="1" x14ac:dyDescent="0.35">
      <c r="N796" s="77"/>
    </row>
    <row r="797" spans="14:14" s="1" customFormat="1" thickTop="1" thickBot="1" x14ac:dyDescent="0.35">
      <c r="N797" s="77"/>
    </row>
    <row r="798" spans="14:14" s="1" customFormat="1" thickTop="1" thickBot="1" x14ac:dyDescent="0.35">
      <c r="N798" s="77"/>
    </row>
    <row r="799" spans="14:14" s="1" customFormat="1" thickTop="1" thickBot="1" x14ac:dyDescent="0.35">
      <c r="N799" s="77"/>
    </row>
    <row r="800" spans="14:14" s="1" customFormat="1" thickTop="1" thickBot="1" x14ac:dyDescent="0.35">
      <c r="N800" s="77"/>
    </row>
    <row r="801" spans="14:14" s="1" customFormat="1" thickTop="1" thickBot="1" x14ac:dyDescent="0.35">
      <c r="N801" s="77"/>
    </row>
    <row r="802" spans="14:14" s="1" customFormat="1" thickTop="1" thickBot="1" x14ac:dyDescent="0.35">
      <c r="N802" s="77"/>
    </row>
    <row r="803" spans="14:14" s="1" customFormat="1" thickTop="1" thickBot="1" x14ac:dyDescent="0.35">
      <c r="N803" s="77"/>
    </row>
    <row r="804" spans="14:14" s="1" customFormat="1" thickTop="1" thickBot="1" x14ac:dyDescent="0.35">
      <c r="N804" s="77"/>
    </row>
    <row r="805" spans="14:14" s="1" customFormat="1" thickTop="1" thickBot="1" x14ac:dyDescent="0.35">
      <c r="N805" s="77"/>
    </row>
    <row r="806" spans="14:14" s="1" customFormat="1" thickTop="1" thickBot="1" x14ac:dyDescent="0.35">
      <c r="N806" s="77"/>
    </row>
    <row r="807" spans="14:14" s="1" customFormat="1" thickTop="1" thickBot="1" x14ac:dyDescent="0.35">
      <c r="N807" s="77"/>
    </row>
    <row r="808" spans="14:14" s="1" customFormat="1" thickTop="1" thickBot="1" x14ac:dyDescent="0.35">
      <c r="N808" s="77"/>
    </row>
    <row r="809" spans="14:14" s="1" customFormat="1" thickTop="1" thickBot="1" x14ac:dyDescent="0.35">
      <c r="N809" s="77"/>
    </row>
    <row r="810" spans="14:14" s="1" customFormat="1" thickTop="1" thickBot="1" x14ac:dyDescent="0.35">
      <c r="N810" s="77"/>
    </row>
    <row r="811" spans="14:14" s="1" customFormat="1" thickTop="1" thickBot="1" x14ac:dyDescent="0.35">
      <c r="N811" s="77"/>
    </row>
    <row r="812" spans="14:14" s="1" customFormat="1" thickTop="1" thickBot="1" x14ac:dyDescent="0.35">
      <c r="N812" s="77"/>
    </row>
    <row r="813" spans="14:14" s="1" customFormat="1" thickTop="1" thickBot="1" x14ac:dyDescent="0.35">
      <c r="N813" s="77"/>
    </row>
    <row r="814" spans="14:14" s="1" customFormat="1" thickTop="1" thickBot="1" x14ac:dyDescent="0.35">
      <c r="N814" s="77"/>
    </row>
    <row r="815" spans="14:14" s="1" customFormat="1" thickTop="1" thickBot="1" x14ac:dyDescent="0.35">
      <c r="N815" s="77"/>
    </row>
    <row r="816" spans="14:14" s="1" customFormat="1" thickTop="1" thickBot="1" x14ac:dyDescent="0.35">
      <c r="N816" s="77"/>
    </row>
    <row r="817" spans="14:14" s="1" customFormat="1" thickTop="1" thickBot="1" x14ac:dyDescent="0.35">
      <c r="N817" s="77"/>
    </row>
    <row r="818" spans="14:14" s="1" customFormat="1" thickTop="1" thickBot="1" x14ac:dyDescent="0.35">
      <c r="N818" s="77"/>
    </row>
    <row r="819" spans="14:14" s="1" customFormat="1" thickTop="1" thickBot="1" x14ac:dyDescent="0.35">
      <c r="N819" s="77"/>
    </row>
    <row r="820" spans="14:14" s="1" customFormat="1" thickTop="1" thickBot="1" x14ac:dyDescent="0.35">
      <c r="N820" s="77"/>
    </row>
    <row r="821" spans="14:14" s="1" customFormat="1" thickTop="1" thickBot="1" x14ac:dyDescent="0.35">
      <c r="N821" s="77"/>
    </row>
    <row r="822" spans="14:14" s="1" customFormat="1" thickTop="1" thickBot="1" x14ac:dyDescent="0.35">
      <c r="N822" s="77"/>
    </row>
    <row r="823" spans="14:14" s="1" customFormat="1" thickTop="1" thickBot="1" x14ac:dyDescent="0.35">
      <c r="N823" s="77"/>
    </row>
    <row r="824" spans="14:14" s="1" customFormat="1" thickTop="1" thickBot="1" x14ac:dyDescent="0.35">
      <c r="N824" s="77"/>
    </row>
    <row r="825" spans="14:14" s="1" customFormat="1" thickTop="1" thickBot="1" x14ac:dyDescent="0.35">
      <c r="N825" s="77"/>
    </row>
    <row r="826" spans="14:14" s="1" customFormat="1" thickTop="1" thickBot="1" x14ac:dyDescent="0.35">
      <c r="N826" s="77"/>
    </row>
    <row r="827" spans="14:14" s="1" customFormat="1" thickTop="1" thickBot="1" x14ac:dyDescent="0.35">
      <c r="N827" s="77"/>
    </row>
    <row r="828" spans="14:14" s="1" customFormat="1" thickTop="1" thickBot="1" x14ac:dyDescent="0.35">
      <c r="N828" s="77"/>
    </row>
    <row r="829" spans="14:14" s="1" customFormat="1" thickTop="1" thickBot="1" x14ac:dyDescent="0.35">
      <c r="N829" s="77"/>
    </row>
    <row r="830" spans="14:14" s="1" customFormat="1" thickTop="1" thickBot="1" x14ac:dyDescent="0.35">
      <c r="N830" s="77"/>
    </row>
    <row r="831" spans="14:14" s="1" customFormat="1" thickTop="1" thickBot="1" x14ac:dyDescent="0.35">
      <c r="N831" s="77"/>
    </row>
    <row r="832" spans="14:14" s="1" customFormat="1" thickTop="1" thickBot="1" x14ac:dyDescent="0.35">
      <c r="N832" s="77"/>
    </row>
    <row r="833" spans="14:14" s="1" customFormat="1" thickTop="1" thickBot="1" x14ac:dyDescent="0.35">
      <c r="N833" s="77"/>
    </row>
    <row r="834" spans="14:14" s="1" customFormat="1" thickTop="1" thickBot="1" x14ac:dyDescent="0.35">
      <c r="N834" s="77"/>
    </row>
    <row r="835" spans="14:14" s="1" customFormat="1" thickTop="1" thickBot="1" x14ac:dyDescent="0.35">
      <c r="N835" s="77"/>
    </row>
    <row r="836" spans="14:14" s="1" customFormat="1" thickTop="1" thickBot="1" x14ac:dyDescent="0.35">
      <c r="N836" s="77"/>
    </row>
    <row r="837" spans="14:14" s="1" customFormat="1" thickTop="1" thickBot="1" x14ac:dyDescent="0.35">
      <c r="N837" s="77"/>
    </row>
    <row r="838" spans="14:14" s="1" customFormat="1" thickTop="1" thickBot="1" x14ac:dyDescent="0.35">
      <c r="N838" s="77"/>
    </row>
    <row r="839" spans="14:14" s="1" customFormat="1" thickTop="1" thickBot="1" x14ac:dyDescent="0.35">
      <c r="N839" s="77"/>
    </row>
    <row r="840" spans="14:14" s="1" customFormat="1" thickTop="1" thickBot="1" x14ac:dyDescent="0.35">
      <c r="N840" s="77"/>
    </row>
    <row r="841" spans="14:14" s="1" customFormat="1" thickTop="1" thickBot="1" x14ac:dyDescent="0.35">
      <c r="N841" s="77"/>
    </row>
    <row r="842" spans="14:14" s="1" customFormat="1" thickTop="1" thickBot="1" x14ac:dyDescent="0.35">
      <c r="N842" s="77"/>
    </row>
    <row r="843" spans="14:14" s="1" customFormat="1" thickTop="1" thickBot="1" x14ac:dyDescent="0.35">
      <c r="N843" s="77"/>
    </row>
    <row r="844" spans="14:14" s="1" customFormat="1" thickTop="1" thickBot="1" x14ac:dyDescent="0.35">
      <c r="N844" s="77"/>
    </row>
    <row r="845" spans="14:14" s="1" customFormat="1" thickTop="1" thickBot="1" x14ac:dyDescent="0.35">
      <c r="N845" s="77"/>
    </row>
    <row r="846" spans="14:14" s="1" customFormat="1" thickTop="1" thickBot="1" x14ac:dyDescent="0.35">
      <c r="N846" s="77"/>
    </row>
    <row r="847" spans="14:14" s="1" customFormat="1" thickTop="1" thickBot="1" x14ac:dyDescent="0.35">
      <c r="N847" s="77"/>
    </row>
    <row r="848" spans="14:14" s="1" customFormat="1" thickTop="1" thickBot="1" x14ac:dyDescent="0.35">
      <c r="N848" s="77"/>
    </row>
    <row r="849" spans="14:14" s="1" customFormat="1" thickTop="1" thickBot="1" x14ac:dyDescent="0.35">
      <c r="N849" s="77"/>
    </row>
    <row r="850" spans="14:14" s="1" customFormat="1" thickTop="1" thickBot="1" x14ac:dyDescent="0.35">
      <c r="N850" s="77"/>
    </row>
    <row r="851" spans="14:14" s="1" customFormat="1" thickTop="1" thickBot="1" x14ac:dyDescent="0.35">
      <c r="N851" s="77"/>
    </row>
    <row r="852" spans="14:14" s="1" customFormat="1" thickTop="1" thickBot="1" x14ac:dyDescent="0.35">
      <c r="N852" s="77"/>
    </row>
    <row r="853" spans="14:14" s="1" customFormat="1" thickTop="1" thickBot="1" x14ac:dyDescent="0.35">
      <c r="N853" s="77"/>
    </row>
    <row r="854" spans="14:14" s="1" customFormat="1" thickTop="1" thickBot="1" x14ac:dyDescent="0.35">
      <c r="N854" s="77"/>
    </row>
    <row r="855" spans="14:14" s="1" customFormat="1" thickTop="1" thickBot="1" x14ac:dyDescent="0.35">
      <c r="N855" s="77"/>
    </row>
    <row r="856" spans="14:14" s="1" customFormat="1" thickTop="1" thickBot="1" x14ac:dyDescent="0.35">
      <c r="N856" s="77"/>
    </row>
    <row r="857" spans="14:14" s="1" customFormat="1" thickTop="1" thickBot="1" x14ac:dyDescent="0.35">
      <c r="N857" s="77"/>
    </row>
    <row r="858" spans="14:14" s="1" customFormat="1" thickTop="1" thickBot="1" x14ac:dyDescent="0.35">
      <c r="N858" s="77"/>
    </row>
    <row r="859" spans="14:14" s="1" customFormat="1" thickTop="1" thickBot="1" x14ac:dyDescent="0.35">
      <c r="N859" s="77"/>
    </row>
    <row r="860" spans="14:14" s="1" customFormat="1" thickTop="1" thickBot="1" x14ac:dyDescent="0.35">
      <c r="N860" s="77"/>
    </row>
    <row r="861" spans="14:14" s="1" customFormat="1" thickTop="1" thickBot="1" x14ac:dyDescent="0.35">
      <c r="N861" s="77"/>
    </row>
    <row r="862" spans="14:14" s="1" customFormat="1" thickTop="1" thickBot="1" x14ac:dyDescent="0.35">
      <c r="N862" s="77"/>
    </row>
    <row r="863" spans="14:14" s="1" customFormat="1" thickTop="1" thickBot="1" x14ac:dyDescent="0.35">
      <c r="N863" s="77"/>
    </row>
    <row r="864" spans="14:14" s="1" customFormat="1" thickTop="1" thickBot="1" x14ac:dyDescent="0.35">
      <c r="N864" s="77"/>
    </row>
    <row r="865" spans="14:14" s="1" customFormat="1" thickTop="1" thickBot="1" x14ac:dyDescent="0.35">
      <c r="N865" s="77"/>
    </row>
    <row r="866" spans="14:14" s="1" customFormat="1" thickTop="1" thickBot="1" x14ac:dyDescent="0.35">
      <c r="N866" s="77"/>
    </row>
    <row r="867" spans="14:14" s="1" customFormat="1" thickTop="1" thickBot="1" x14ac:dyDescent="0.35">
      <c r="N867" s="77"/>
    </row>
    <row r="868" spans="14:14" s="1" customFormat="1" thickTop="1" thickBot="1" x14ac:dyDescent="0.35">
      <c r="N868" s="77"/>
    </row>
    <row r="869" spans="14:14" s="1" customFormat="1" thickTop="1" thickBot="1" x14ac:dyDescent="0.35">
      <c r="N869" s="77"/>
    </row>
    <row r="870" spans="14:14" s="1" customFormat="1" thickTop="1" thickBot="1" x14ac:dyDescent="0.35">
      <c r="N870" s="77"/>
    </row>
    <row r="871" spans="14:14" s="1" customFormat="1" thickTop="1" thickBot="1" x14ac:dyDescent="0.35">
      <c r="N871" s="77"/>
    </row>
    <row r="872" spans="14:14" s="1" customFormat="1" thickTop="1" thickBot="1" x14ac:dyDescent="0.35">
      <c r="N872" s="77"/>
    </row>
    <row r="873" spans="14:14" s="1" customFormat="1" thickTop="1" thickBot="1" x14ac:dyDescent="0.35">
      <c r="N873" s="77"/>
    </row>
    <row r="874" spans="14:14" s="1" customFormat="1" thickTop="1" thickBot="1" x14ac:dyDescent="0.35">
      <c r="N874" s="77"/>
    </row>
    <row r="875" spans="14:14" s="1" customFormat="1" thickTop="1" thickBot="1" x14ac:dyDescent="0.35">
      <c r="N875" s="77"/>
    </row>
    <row r="876" spans="14:14" s="1" customFormat="1" thickTop="1" thickBot="1" x14ac:dyDescent="0.35">
      <c r="N876" s="77"/>
    </row>
    <row r="877" spans="14:14" s="1" customFormat="1" thickTop="1" thickBot="1" x14ac:dyDescent="0.35">
      <c r="N877" s="77"/>
    </row>
    <row r="878" spans="14:14" s="1" customFormat="1" thickTop="1" thickBot="1" x14ac:dyDescent="0.35">
      <c r="N878" s="77"/>
    </row>
    <row r="879" spans="14:14" s="1" customFormat="1" thickTop="1" thickBot="1" x14ac:dyDescent="0.35">
      <c r="N879" s="77"/>
    </row>
    <row r="880" spans="14:14" s="1" customFormat="1" thickTop="1" thickBot="1" x14ac:dyDescent="0.35">
      <c r="N880" s="77"/>
    </row>
    <row r="881" spans="14:14" s="1" customFormat="1" thickTop="1" thickBot="1" x14ac:dyDescent="0.35">
      <c r="N881" s="77"/>
    </row>
    <row r="882" spans="14:14" s="1" customFormat="1" thickTop="1" thickBot="1" x14ac:dyDescent="0.35">
      <c r="N882" s="77"/>
    </row>
    <row r="883" spans="14:14" s="1" customFormat="1" thickTop="1" thickBot="1" x14ac:dyDescent="0.35">
      <c r="N883" s="77"/>
    </row>
    <row r="884" spans="14:14" s="1" customFormat="1" thickTop="1" thickBot="1" x14ac:dyDescent="0.35">
      <c r="N884" s="77"/>
    </row>
    <row r="885" spans="14:14" s="1" customFormat="1" thickTop="1" thickBot="1" x14ac:dyDescent="0.35">
      <c r="N885" s="77"/>
    </row>
    <row r="886" spans="14:14" s="1" customFormat="1" thickTop="1" thickBot="1" x14ac:dyDescent="0.35">
      <c r="N886" s="77"/>
    </row>
    <row r="887" spans="14:14" s="1" customFormat="1" thickTop="1" thickBot="1" x14ac:dyDescent="0.35">
      <c r="N887" s="77"/>
    </row>
    <row r="888" spans="14:14" s="1" customFormat="1" thickTop="1" thickBot="1" x14ac:dyDescent="0.35">
      <c r="N888" s="77"/>
    </row>
    <row r="889" spans="14:14" s="1" customFormat="1" thickTop="1" thickBot="1" x14ac:dyDescent="0.35">
      <c r="N889" s="77"/>
    </row>
    <row r="890" spans="14:14" s="1" customFormat="1" thickTop="1" thickBot="1" x14ac:dyDescent="0.35">
      <c r="N890" s="77"/>
    </row>
    <row r="891" spans="14:14" s="1" customFormat="1" thickTop="1" thickBot="1" x14ac:dyDescent="0.35">
      <c r="N891" s="77"/>
    </row>
    <row r="892" spans="14:14" s="1" customFormat="1" thickTop="1" thickBot="1" x14ac:dyDescent="0.35">
      <c r="N892" s="77"/>
    </row>
    <row r="893" spans="14:14" s="1" customFormat="1" thickTop="1" thickBot="1" x14ac:dyDescent="0.35">
      <c r="N893" s="77"/>
    </row>
    <row r="894" spans="14:14" s="1" customFormat="1" thickTop="1" thickBot="1" x14ac:dyDescent="0.35">
      <c r="N894" s="77"/>
    </row>
    <row r="895" spans="14:14" s="1" customFormat="1" thickTop="1" thickBot="1" x14ac:dyDescent="0.35">
      <c r="N895" s="77"/>
    </row>
    <row r="896" spans="14:14" s="1" customFormat="1" thickTop="1" thickBot="1" x14ac:dyDescent="0.35">
      <c r="N896" s="77"/>
    </row>
    <row r="897" spans="14:14" s="1" customFormat="1" thickTop="1" thickBot="1" x14ac:dyDescent="0.35">
      <c r="N897" s="77"/>
    </row>
    <row r="898" spans="14:14" s="1" customFormat="1" thickTop="1" thickBot="1" x14ac:dyDescent="0.35">
      <c r="N898" s="77"/>
    </row>
    <row r="899" spans="14:14" s="1" customFormat="1" thickTop="1" thickBot="1" x14ac:dyDescent="0.35">
      <c r="N899" s="77"/>
    </row>
    <row r="900" spans="14:14" s="1" customFormat="1" thickTop="1" thickBot="1" x14ac:dyDescent="0.35">
      <c r="N900" s="77"/>
    </row>
    <row r="901" spans="14:14" s="1" customFormat="1" thickTop="1" thickBot="1" x14ac:dyDescent="0.35">
      <c r="N901" s="77"/>
    </row>
    <row r="902" spans="14:14" s="1" customFormat="1" thickTop="1" thickBot="1" x14ac:dyDescent="0.35">
      <c r="N902" s="77"/>
    </row>
    <row r="903" spans="14:14" s="1" customFormat="1" thickTop="1" thickBot="1" x14ac:dyDescent="0.35">
      <c r="N903" s="77"/>
    </row>
    <row r="904" spans="14:14" s="1" customFormat="1" thickTop="1" thickBot="1" x14ac:dyDescent="0.35">
      <c r="N904" s="77"/>
    </row>
    <row r="905" spans="14:14" s="1" customFormat="1" thickTop="1" thickBot="1" x14ac:dyDescent="0.35">
      <c r="N905" s="77"/>
    </row>
    <row r="906" spans="14:14" s="1" customFormat="1" thickTop="1" thickBot="1" x14ac:dyDescent="0.35">
      <c r="N906" s="77"/>
    </row>
    <row r="907" spans="14:14" s="1" customFormat="1" thickTop="1" thickBot="1" x14ac:dyDescent="0.35">
      <c r="N907" s="77"/>
    </row>
    <row r="908" spans="14:14" s="1" customFormat="1" thickTop="1" thickBot="1" x14ac:dyDescent="0.35">
      <c r="N908" s="77"/>
    </row>
    <row r="909" spans="14:14" s="1" customFormat="1" thickTop="1" thickBot="1" x14ac:dyDescent="0.35">
      <c r="N909" s="77"/>
    </row>
    <row r="910" spans="14:14" s="1" customFormat="1" thickTop="1" thickBot="1" x14ac:dyDescent="0.35">
      <c r="N910" s="77"/>
    </row>
    <row r="911" spans="14:14" s="1" customFormat="1" thickTop="1" thickBot="1" x14ac:dyDescent="0.35">
      <c r="N911" s="77"/>
    </row>
    <row r="912" spans="14:14" s="1" customFormat="1" thickTop="1" thickBot="1" x14ac:dyDescent="0.35">
      <c r="N912" s="77"/>
    </row>
    <row r="913" spans="14:14" s="1" customFormat="1" thickTop="1" thickBot="1" x14ac:dyDescent="0.35">
      <c r="N913" s="77"/>
    </row>
    <row r="914" spans="14:14" s="1" customFormat="1" thickTop="1" thickBot="1" x14ac:dyDescent="0.35">
      <c r="N914" s="77"/>
    </row>
    <row r="915" spans="14:14" s="1" customFormat="1" thickTop="1" thickBot="1" x14ac:dyDescent="0.35">
      <c r="N915" s="77"/>
    </row>
    <row r="916" spans="14:14" s="1" customFormat="1" thickTop="1" thickBot="1" x14ac:dyDescent="0.35">
      <c r="N916" s="77"/>
    </row>
    <row r="917" spans="14:14" s="1" customFormat="1" thickTop="1" thickBot="1" x14ac:dyDescent="0.35">
      <c r="N917" s="77"/>
    </row>
    <row r="918" spans="14:14" s="1" customFormat="1" thickTop="1" thickBot="1" x14ac:dyDescent="0.35">
      <c r="N918" s="77"/>
    </row>
    <row r="919" spans="14:14" s="1" customFormat="1" thickTop="1" thickBot="1" x14ac:dyDescent="0.35">
      <c r="N919" s="77"/>
    </row>
    <row r="920" spans="14:14" s="1" customFormat="1" thickTop="1" thickBot="1" x14ac:dyDescent="0.35">
      <c r="N920" s="77"/>
    </row>
    <row r="921" spans="14:14" s="1" customFormat="1" thickTop="1" thickBot="1" x14ac:dyDescent="0.35">
      <c r="N921" s="77"/>
    </row>
    <row r="922" spans="14:14" s="1" customFormat="1" thickTop="1" thickBot="1" x14ac:dyDescent="0.35">
      <c r="N922" s="77"/>
    </row>
    <row r="923" spans="14:14" s="1" customFormat="1" thickTop="1" thickBot="1" x14ac:dyDescent="0.35">
      <c r="N923" s="77"/>
    </row>
    <row r="924" spans="14:14" s="1" customFormat="1" thickTop="1" thickBot="1" x14ac:dyDescent="0.35">
      <c r="N924" s="77"/>
    </row>
    <row r="925" spans="14:14" s="1" customFormat="1" thickTop="1" thickBot="1" x14ac:dyDescent="0.35">
      <c r="N925" s="77"/>
    </row>
    <row r="926" spans="14:14" s="1" customFormat="1" thickTop="1" thickBot="1" x14ac:dyDescent="0.35">
      <c r="N926" s="77"/>
    </row>
    <row r="927" spans="14:14" s="1" customFormat="1" thickTop="1" thickBot="1" x14ac:dyDescent="0.35">
      <c r="N927" s="77"/>
    </row>
    <row r="928" spans="14:14" s="1" customFormat="1" thickTop="1" thickBot="1" x14ac:dyDescent="0.35">
      <c r="N928" s="77"/>
    </row>
    <row r="929" spans="14:14" s="1" customFormat="1" thickTop="1" thickBot="1" x14ac:dyDescent="0.35">
      <c r="N929" s="77"/>
    </row>
    <row r="930" spans="14:14" s="1" customFormat="1" thickTop="1" thickBot="1" x14ac:dyDescent="0.35">
      <c r="N930" s="77"/>
    </row>
    <row r="931" spans="14:14" s="1" customFormat="1" thickTop="1" thickBot="1" x14ac:dyDescent="0.35">
      <c r="N931" s="77"/>
    </row>
    <row r="932" spans="14:14" s="1" customFormat="1" thickTop="1" thickBot="1" x14ac:dyDescent="0.35">
      <c r="N932" s="77"/>
    </row>
    <row r="933" spans="14:14" s="1" customFormat="1" thickTop="1" thickBot="1" x14ac:dyDescent="0.35">
      <c r="N933" s="77"/>
    </row>
    <row r="934" spans="14:14" s="1" customFormat="1" thickTop="1" thickBot="1" x14ac:dyDescent="0.35">
      <c r="N934" s="77"/>
    </row>
    <row r="935" spans="14:14" s="1" customFormat="1" thickTop="1" thickBot="1" x14ac:dyDescent="0.35">
      <c r="N935" s="77"/>
    </row>
    <row r="936" spans="14:14" s="1" customFormat="1" thickTop="1" thickBot="1" x14ac:dyDescent="0.35">
      <c r="N936" s="77"/>
    </row>
    <row r="937" spans="14:14" s="1" customFormat="1" thickTop="1" thickBot="1" x14ac:dyDescent="0.35">
      <c r="N937" s="77"/>
    </row>
    <row r="938" spans="14:14" s="1" customFormat="1" thickTop="1" thickBot="1" x14ac:dyDescent="0.35">
      <c r="N938" s="77"/>
    </row>
    <row r="939" spans="14:14" s="1" customFormat="1" thickTop="1" thickBot="1" x14ac:dyDescent="0.35">
      <c r="N939" s="77"/>
    </row>
    <row r="940" spans="14:14" s="1" customFormat="1" thickTop="1" thickBot="1" x14ac:dyDescent="0.35">
      <c r="N940" s="77"/>
    </row>
    <row r="941" spans="14:14" s="1" customFormat="1" thickTop="1" thickBot="1" x14ac:dyDescent="0.35">
      <c r="N941" s="77"/>
    </row>
    <row r="942" spans="14:14" s="1" customFormat="1" thickTop="1" thickBot="1" x14ac:dyDescent="0.35">
      <c r="N942" s="77"/>
    </row>
    <row r="943" spans="14:14" s="1" customFormat="1" thickTop="1" thickBot="1" x14ac:dyDescent="0.35">
      <c r="N943" s="77"/>
    </row>
    <row r="944" spans="14:14" s="1" customFormat="1" thickTop="1" thickBot="1" x14ac:dyDescent="0.35">
      <c r="N944" s="77"/>
    </row>
    <row r="945" spans="14:14" s="1" customFormat="1" thickTop="1" thickBot="1" x14ac:dyDescent="0.35">
      <c r="N945" s="77"/>
    </row>
    <row r="946" spans="14:14" s="1" customFormat="1" thickTop="1" thickBot="1" x14ac:dyDescent="0.35">
      <c r="N946" s="77"/>
    </row>
    <row r="947" spans="14:14" s="1" customFormat="1" thickTop="1" thickBot="1" x14ac:dyDescent="0.35">
      <c r="N947" s="77"/>
    </row>
    <row r="948" spans="14:14" s="1" customFormat="1" thickTop="1" thickBot="1" x14ac:dyDescent="0.35">
      <c r="N948" s="77"/>
    </row>
    <row r="949" spans="14:14" s="1" customFormat="1" thickTop="1" thickBot="1" x14ac:dyDescent="0.35">
      <c r="N949" s="77"/>
    </row>
    <row r="950" spans="14:14" s="1" customFormat="1" thickTop="1" thickBot="1" x14ac:dyDescent="0.35">
      <c r="N950" s="77"/>
    </row>
    <row r="951" spans="14:14" s="1" customFormat="1" thickTop="1" thickBot="1" x14ac:dyDescent="0.35">
      <c r="N951" s="77"/>
    </row>
    <row r="952" spans="14:14" s="1" customFormat="1" thickTop="1" thickBot="1" x14ac:dyDescent="0.35">
      <c r="N952" s="77"/>
    </row>
    <row r="953" spans="14:14" s="1" customFormat="1" thickTop="1" thickBot="1" x14ac:dyDescent="0.35">
      <c r="N953" s="77"/>
    </row>
    <row r="954" spans="14:14" s="1" customFormat="1" thickTop="1" thickBot="1" x14ac:dyDescent="0.35">
      <c r="N954" s="77"/>
    </row>
    <row r="955" spans="14:14" s="1" customFormat="1" thickTop="1" thickBot="1" x14ac:dyDescent="0.35">
      <c r="N955" s="77"/>
    </row>
    <row r="956" spans="14:14" s="1" customFormat="1" thickTop="1" thickBot="1" x14ac:dyDescent="0.35">
      <c r="N956" s="77"/>
    </row>
    <row r="957" spans="14:14" s="1" customFormat="1" thickTop="1" thickBot="1" x14ac:dyDescent="0.35">
      <c r="N957" s="77"/>
    </row>
    <row r="958" spans="14:14" s="1" customFormat="1" thickTop="1" thickBot="1" x14ac:dyDescent="0.35">
      <c r="N958" s="77"/>
    </row>
    <row r="959" spans="14:14" s="1" customFormat="1" thickTop="1" thickBot="1" x14ac:dyDescent="0.35">
      <c r="N959" s="77"/>
    </row>
    <row r="960" spans="14:14" s="1" customFormat="1" thickTop="1" thickBot="1" x14ac:dyDescent="0.35">
      <c r="N960" s="77"/>
    </row>
    <row r="961" spans="14:14" s="1" customFormat="1" thickTop="1" thickBot="1" x14ac:dyDescent="0.35">
      <c r="N961" s="77"/>
    </row>
    <row r="962" spans="14:14" s="1" customFormat="1" thickTop="1" thickBot="1" x14ac:dyDescent="0.35">
      <c r="N962" s="77"/>
    </row>
    <row r="963" spans="14:14" s="1" customFormat="1" thickTop="1" thickBot="1" x14ac:dyDescent="0.35">
      <c r="N963" s="77"/>
    </row>
    <row r="964" spans="14:14" s="1" customFormat="1" thickTop="1" thickBot="1" x14ac:dyDescent="0.35">
      <c r="N964" s="77"/>
    </row>
    <row r="965" spans="14:14" s="1" customFormat="1" thickTop="1" thickBot="1" x14ac:dyDescent="0.35">
      <c r="N965" s="77"/>
    </row>
    <row r="966" spans="14:14" s="1" customFormat="1" thickTop="1" thickBot="1" x14ac:dyDescent="0.35">
      <c r="N966" s="77"/>
    </row>
    <row r="967" spans="14:14" s="1" customFormat="1" thickTop="1" thickBot="1" x14ac:dyDescent="0.35">
      <c r="N967" s="77"/>
    </row>
    <row r="968" spans="14:14" s="1" customFormat="1" thickTop="1" thickBot="1" x14ac:dyDescent="0.35">
      <c r="N968" s="77"/>
    </row>
    <row r="969" spans="14:14" s="1" customFormat="1" thickTop="1" thickBot="1" x14ac:dyDescent="0.35">
      <c r="N969" s="77"/>
    </row>
    <row r="970" spans="14:14" s="1" customFormat="1" thickTop="1" thickBot="1" x14ac:dyDescent="0.35">
      <c r="N970" s="77"/>
    </row>
    <row r="971" spans="14:14" s="1" customFormat="1" thickTop="1" thickBot="1" x14ac:dyDescent="0.35">
      <c r="N971" s="77"/>
    </row>
    <row r="972" spans="14:14" s="1" customFormat="1" thickTop="1" thickBot="1" x14ac:dyDescent="0.35">
      <c r="N972" s="77"/>
    </row>
    <row r="973" spans="14:14" s="1" customFormat="1" thickTop="1" thickBot="1" x14ac:dyDescent="0.35">
      <c r="N973" s="77"/>
    </row>
    <row r="974" spans="14:14" s="1" customFormat="1" thickTop="1" thickBot="1" x14ac:dyDescent="0.35">
      <c r="N974" s="77"/>
    </row>
    <row r="975" spans="14:14" s="1" customFormat="1" thickTop="1" thickBot="1" x14ac:dyDescent="0.35">
      <c r="N975" s="77"/>
    </row>
    <row r="976" spans="14:14" s="1" customFormat="1" thickTop="1" thickBot="1" x14ac:dyDescent="0.35">
      <c r="N976" s="77"/>
    </row>
    <row r="977" spans="14:14" s="1" customFormat="1" thickTop="1" thickBot="1" x14ac:dyDescent="0.35">
      <c r="N977" s="77"/>
    </row>
    <row r="978" spans="14:14" s="1" customFormat="1" thickTop="1" thickBot="1" x14ac:dyDescent="0.35">
      <c r="N978" s="77"/>
    </row>
    <row r="979" spans="14:14" s="1" customFormat="1" thickTop="1" thickBot="1" x14ac:dyDescent="0.35">
      <c r="N979" s="77"/>
    </row>
    <row r="980" spans="14:14" s="1" customFormat="1" thickTop="1" thickBot="1" x14ac:dyDescent="0.35">
      <c r="N980" s="77"/>
    </row>
    <row r="981" spans="14:14" s="1" customFormat="1" thickTop="1" thickBot="1" x14ac:dyDescent="0.35">
      <c r="N981" s="77"/>
    </row>
    <row r="982" spans="14:14" s="1" customFormat="1" thickTop="1" thickBot="1" x14ac:dyDescent="0.35">
      <c r="N982" s="77"/>
    </row>
    <row r="983" spans="14:14" s="1" customFormat="1" thickTop="1" thickBot="1" x14ac:dyDescent="0.35">
      <c r="N983" s="77"/>
    </row>
    <row r="984" spans="14:14" s="1" customFormat="1" thickTop="1" thickBot="1" x14ac:dyDescent="0.35">
      <c r="N984" s="77"/>
    </row>
    <row r="985" spans="14:14" s="1" customFormat="1" thickTop="1" thickBot="1" x14ac:dyDescent="0.35">
      <c r="N985" s="77"/>
    </row>
    <row r="986" spans="14:14" s="1" customFormat="1" thickTop="1" thickBot="1" x14ac:dyDescent="0.35">
      <c r="N986" s="77"/>
    </row>
    <row r="987" spans="14:14" s="1" customFormat="1" thickTop="1" thickBot="1" x14ac:dyDescent="0.35">
      <c r="N987" s="77"/>
    </row>
    <row r="988" spans="14:14" s="1" customFormat="1" thickTop="1" thickBot="1" x14ac:dyDescent="0.35">
      <c r="N988" s="77"/>
    </row>
    <row r="989" spans="14:14" s="1" customFormat="1" thickTop="1" thickBot="1" x14ac:dyDescent="0.35">
      <c r="N989" s="77"/>
    </row>
    <row r="990" spans="14:14" s="1" customFormat="1" thickTop="1" thickBot="1" x14ac:dyDescent="0.35">
      <c r="N990" s="77"/>
    </row>
    <row r="991" spans="14:14" s="1" customFormat="1" thickTop="1" thickBot="1" x14ac:dyDescent="0.35">
      <c r="N991" s="77"/>
    </row>
    <row r="992" spans="14:14" s="1" customFormat="1" thickTop="1" thickBot="1" x14ac:dyDescent="0.35">
      <c r="N992" s="77"/>
    </row>
    <row r="993" spans="14:14" s="1" customFormat="1" thickTop="1" thickBot="1" x14ac:dyDescent="0.35">
      <c r="N993" s="77"/>
    </row>
    <row r="994" spans="14:14" s="1" customFormat="1" thickTop="1" thickBot="1" x14ac:dyDescent="0.35">
      <c r="N994" s="77"/>
    </row>
    <row r="995" spans="14:14" s="1" customFormat="1" thickTop="1" thickBot="1" x14ac:dyDescent="0.35">
      <c r="N995" s="77"/>
    </row>
    <row r="996" spans="14:14" s="1" customFormat="1" thickTop="1" thickBot="1" x14ac:dyDescent="0.35">
      <c r="N996" s="77"/>
    </row>
    <row r="997" spans="14:14" s="1" customFormat="1" thickTop="1" thickBot="1" x14ac:dyDescent="0.35">
      <c r="N997" s="77"/>
    </row>
    <row r="998" spans="14:14" s="1" customFormat="1" thickTop="1" thickBot="1" x14ac:dyDescent="0.35">
      <c r="N998" s="77"/>
    </row>
    <row r="999" spans="14:14" s="1" customFormat="1" thickTop="1" thickBot="1" x14ac:dyDescent="0.35">
      <c r="N999" s="77"/>
    </row>
    <row r="1000" spans="14:14" s="1" customFormat="1" thickTop="1" thickBot="1" x14ac:dyDescent="0.35">
      <c r="N1000" s="77"/>
    </row>
    <row r="1001" spans="14:14" s="1" customFormat="1" thickTop="1" thickBot="1" x14ac:dyDescent="0.35">
      <c r="N1001" s="77"/>
    </row>
    <row r="1002" spans="14:14" s="1" customFormat="1" thickTop="1" thickBot="1" x14ac:dyDescent="0.35">
      <c r="N1002" s="77"/>
    </row>
    <row r="1003" spans="14:14" s="1" customFormat="1" thickTop="1" thickBot="1" x14ac:dyDescent="0.35">
      <c r="N1003" s="77"/>
    </row>
    <row r="1004" spans="14:14" s="1" customFormat="1" thickTop="1" thickBot="1" x14ac:dyDescent="0.35">
      <c r="N1004" s="77"/>
    </row>
    <row r="1005" spans="14:14" s="1" customFormat="1" thickTop="1" thickBot="1" x14ac:dyDescent="0.35">
      <c r="N1005" s="77"/>
    </row>
    <row r="1006" spans="14:14" s="1" customFormat="1" thickTop="1" thickBot="1" x14ac:dyDescent="0.35">
      <c r="N1006" s="77"/>
    </row>
    <row r="1007" spans="14:14" s="1" customFormat="1" thickTop="1" thickBot="1" x14ac:dyDescent="0.35">
      <c r="N1007" s="77"/>
    </row>
    <row r="1008" spans="14:14" s="1" customFormat="1" thickTop="1" thickBot="1" x14ac:dyDescent="0.35">
      <c r="N1008" s="77"/>
    </row>
    <row r="1009" spans="14:14" s="1" customFormat="1" thickTop="1" thickBot="1" x14ac:dyDescent="0.35">
      <c r="N1009" s="77"/>
    </row>
    <row r="1010" spans="14:14" s="1" customFormat="1" thickTop="1" thickBot="1" x14ac:dyDescent="0.35">
      <c r="N1010" s="77"/>
    </row>
    <row r="1011" spans="14:14" s="1" customFormat="1" thickTop="1" thickBot="1" x14ac:dyDescent="0.35">
      <c r="N1011" s="77"/>
    </row>
    <row r="1012" spans="14:14" s="1" customFormat="1" thickTop="1" thickBot="1" x14ac:dyDescent="0.35">
      <c r="N1012" s="77"/>
    </row>
    <row r="1013" spans="14:14" s="1" customFormat="1" thickTop="1" thickBot="1" x14ac:dyDescent="0.35">
      <c r="N1013" s="77"/>
    </row>
    <row r="1014" spans="14:14" s="1" customFormat="1" thickTop="1" thickBot="1" x14ac:dyDescent="0.35">
      <c r="N1014" s="77"/>
    </row>
    <row r="1015" spans="14:14" s="1" customFormat="1" thickTop="1" thickBot="1" x14ac:dyDescent="0.35">
      <c r="N1015" s="77"/>
    </row>
    <row r="1016" spans="14:14" s="1" customFormat="1" thickTop="1" thickBot="1" x14ac:dyDescent="0.35">
      <c r="N1016" s="77"/>
    </row>
    <row r="1017" spans="14:14" s="1" customFormat="1" thickTop="1" thickBot="1" x14ac:dyDescent="0.35">
      <c r="N1017" s="77"/>
    </row>
    <row r="1018" spans="14:14" s="1" customFormat="1" thickTop="1" thickBot="1" x14ac:dyDescent="0.35">
      <c r="N1018" s="77"/>
    </row>
    <row r="1019" spans="14:14" s="1" customFormat="1" thickTop="1" thickBot="1" x14ac:dyDescent="0.35">
      <c r="N1019" s="77"/>
    </row>
    <row r="1020" spans="14:14" s="1" customFormat="1" thickTop="1" thickBot="1" x14ac:dyDescent="0.35">
      <c r="N1020" s="77"/>
    </row>
    <row r="1021" spans="14:14" s="1" customFormat="1" thickTop="1" thickBot="1" x14ac:dyDescent="0.35">
      <c r="N1021" s="77"/>
    </row>
    <row r="1022" spans="14:14" s="1" customFormat="1" thickTop="1" thickBot="1" x14ac:dyDescent="0.35">
      <c r="N1022" s="77"/>
    </row>
    <row r="1023" spans="14:14" s="1" customFormat="1" thickTop="1" thickBot="1" x14ac:dyDescent="0.35">
      <c r="N1023" s="77"/>
    </row>
    <row r="1024" spans="14:14" s="1" customFormat="1" thickTop="1" thickBot="1" x14ac:dyDescent="0.35">
      <c r="N1024" s="77"/>
    </row>
    <row r="1025" spans="14:14" s="1" customFormat="1" thickTop="1" thickBot="1" x14ac:dyDescent="0.35">
      <c r="N1025" s="77"/>
    </row>
    <row r="1026" spans="14:14" s="1" customFormat="1" thickTop="1" thickBot="1" x14ac:dyDescent="0.35">
      <c r="N1026" s="77"/>
    </row>
    <row r="1027" spans="14:14" s="1" customFormat="1" thickTop="1" thickBot="1" x14ac:dyDescent="0.35">
      <c r="N1027" s="77"/>
    </row>
    <row r="1028" spans="14:14" s="1" customFormat="1" thickTop="1" thickBot="1" x14ac:dyDescent="0.35">
      <c r="N1028" s="77"/>
    </row>
    <row r="1029" spans="14:14" s="1" customFormat="1" thickTop="1" thickBot="1" x14ac:dyDescent="0.35">
      <c r="N1029" s="77"/>
    </row>
    <row r="1030" spans="14:14" s="1" customFormat="1" thickTop="1" thickBot="1" x14ac:dyDescent="0.35">
      <c r="N1030" s="77"/>
    </row>
    <row r="1031" spans="14:14" s="1" customFormat="1" thickTop="1" thickBot="1" x14ac:dyDescent="0.35">
      <c r="N1031" s="77"/>
    </row>
    <row r="1032" spans="14:14" s="1" customFormat="1" thickTop="1" thickBot="1" x14ac:dyDescent="0.35">
      <c r="N1032" s="77"/>
    </row>
    <row r="1033" spans="14:14" s="1" customFormat="1" thickTop="1" thickBot="1" x14ac:dyDescent="0.35">
      <c r="N1033" s="77"/>
    </row>
    <row r="1034" spans="14:14" s="1" customFormat="1" thickTop="1" thickBot="1" x14ac:dyDescent="0.35">
      <c r="N1034" s="77"/>
    </row>
    <row r="1035" spans="14:14" s="1" customFormat="1" thickTop="1" thickBot="1" x14ac:dyDescent="0.35">
      <c r="N1035" s="77"/>
    </row>
  </sheetData>
  <mergeCells count="1">
    <mergeCell ref="C1:N1"/>
  </mergeCells>
  <conditionalFormatting sqref="C32">
    <cfRule type="expression" dxfId="15" priority="10">
      <formula>$C3&gt;0</formula>
    </cfRule>
  </conditionalFormatting>
  <conditionalFormatting sqref="C34">
    <cfRule type="expression" dxfId="14" priority="9">
      <formula>$C4&gt;0</formula>
    </cfRule>
  </conditionalFormatting>
  <conditionalFormatting sqref="C30">
    <cfRule type="expression" dxfId="13" priority="8">
      <formula>$C2&gt;0</formula>
    </cfRule>
  </conditionalFormatting>
  <conditionalFormatting sqref="C39:C41">
    <cfRule type="expression" dxfId="12" priority="6">
      <formula>$C7&gt;0</formula>
    </cfRule>
  </conditionalFormatting>
  <conditionalFormatting sqref="C35:C36">
    <cfRule type="expression" dxfId="11" priority="7">
      <formula>$C5&gt;0</formula>
    </cfRule>
  </conditionalFormatting>
  <conditionalFormatting sqref="C42:C43">
    <cfRule type="expression" dxfId="10" priority="5">
      <formula>$C9&gt;0</formula>
    </cfRule>
  </conditionalFormatting>
  <conditionalFormatting sqref="C45:C46">
    <cfRule type="expression" dxfId="9" priority="4">
      <formula>$C6&gt;0</formula>
    </cfRule>
  </conditionalFormatting>
  <conditionalFormatting sqref="C29">
    <cfRule type="expression" dxfId="8" priority="11">
      <formula>#REF!&gt;0</formula>
    </cfRule>
  </conditionalFormatting>
  <conditionalFormatting sqref="C25:C26">
    <cfRule type="expression" dxfId="7" priority="12">
      <formula>$C1&gt;0</formula>
    </cfRule>
  </conditionalFormatting>
  <conditionalFormatting sqref="C27">
    <cfRule type="expression" dxfId="6" priority="13">
      <formula>#REF!&gt;0</formula>
    </cfRule>
  </conditionalFormatting>
  <conditionalFormatting sqref="C23">
    <cfRule type="expression" dxfId="5" priority="14">
      <formula>#REF!&gt;0</formula>
    </cfRule>
  </conditionalFormatting>
  <conditionalFormatting sqref="C21">
    <cfRule type="expression" dxfId="4" priority="15">
      <formula>#REF!&gt;0</formula>
    </cfRule>
  </conditionalFormatting>
  <conditionalFormatting sqref="C17:C19">
    <cfRule type="expression" dxfId="3" priority="16">
      <formula>$C1&gt;0</formula>
    </cfRule>
  </conditionalFormatting>
  <conditionalFormatting sqref="C51">
    <cfRule type="expression" dxfId="2" priority="2">
      <formula>#REF!&gt;0</formula>
    </cfRule>
  </conditionalFormatting>
  <conditionalFormatting sqref="C48:C49">
    <cfRule type="expression" dxfId="1" priority="3">
      <formula>$C9&gt;0</formula>
    </cfRule>
  </conditionalFormatting>
  <conditionalFormatting sqref="E82:O82">
    <cfRule type="colorScale" priority="1">
      <colorScale>
        <cfvo type="num" val="-1"/>
        <cfvo type="num" val="1"/>
        <color rgb="FFFF3300"/>
        <color rgb="FF37FF91"/>
      </colorScale>
    </cfRule>
  </conditionalFormatting>
  <pageMargins left="0.7" right="0.7" top="0.75" bottom="0.75" header="0.3" footer="0.3"/>
  <pageSetup scale="2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4FE75-E384-4380-99CB-21A78A35AA16}">
  <dimension ref="A1:II290"/>
  <sheetViews>
    <sheetView topLeftCell="A3" workbookViewId="0">
      <selection activeCell="P18" sqref="P18"/>
    </sheetView>
  </sheetViews>
  <sheetFormatPr defaultRowHeight="15.6" thickTop="1" thickBottom="1" x14ac:dyDescent="0.35"/>
  <cols>
    <col min="1" max="1" width="8.88671875" style="1"/>
    <col min="2" max="2" width="3.44140625" style="1" customWidth="1"/>
    <col min="3" max="3" width="24" style="23" customWidth="1"/>
    <col min="4" max="7" width="11" customWidth="1"/>
    <col min="8" max="8" width="12.88671875" bestFit="1" customWidth="1"/>
    <col min="9" max="13" width="11" customWidth="1"/>
    <col min="14" max="14" width="11" style="23" customWidth="1"/>
    <col min="15" max="15" width="9.109375" style="1" bestFit="1" customWidth="1"/>
    <col min="16" max="243" width="8.88671875" style="1"/>
  </cols>
  <sheetData>
    <row r="1" spans="1:243" ht="81.599999999999994" customHeight="1" thickTop="1" thickBot="1" x14ac:dyDescent="0.35">
      <c r="A1" s="85"/>
      <c r="B1" s="86"/>
      <c r="C1" s="87" t="str">
        <f>'[1]Program Codes'!C3</f>
        <v>Agency Name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  <c r="O1" s="90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75"/>
      <c r="DD1" s="75"/>
      <c r="DE1" s="75"/>
      <c r="DF1" s="75"/>
      <c r="DG1" s="75"/>
      <c r="DH1" s="75"/>
      <c r="DI1" s="75"/>
      <c r="DJ1" s="75"/>
      <c r="DK1" s="75"/>
      <c r="DL1" s="75"/>
      <c r="DM1" s="75"/>
      <c r="DN1" s="75"/>
      <c r="DO1" s="75"/>
      <c r="DP1" s="75"/>
      <c r="DQ1" s="75"/>
      <c r="DR1" s="75"/>
      <c r="DS1" s="75"/>
      <c r="DT1" s="75"/>
      <c r="DU1" s="75"/>
      <c r="DV1" s="75"/>
      <c r="DW1" s="75"/>
      <c r="DX1" s="75"/>
      <c r="DY1" s="75"/>
      <c r="DZ1" s="75"/>
      <c r="EA1" s="75"/>
      <c r="EB1" s="75"/>
      <c r="EC1" s="75"/>
      <c r="ED1" s="75"/>
      <c r="EE1" s="75"/>
      <c r="EF1" s="75"/>
      <c r="EG1" s="75"/>
      <c r="EH1" s="75"/>
      <c r="EI1" s="75"/>
      <c r="EJ1" s="75"/>
      <c r="EK1" s="75"/>
      <c r="EL1" s="75"/>
      <c r="EM1" s="75"/>
      <c r="EN1" s="75"/>
      <c r="EO1" s="75"/>
      <c r="EP1" s="75"/>
      <c r="EQ1" s="75"/>
      <c r="ER1" s="75"/>
      <c r="ES1" s="75"/>
      <c r="ET1" s="75"/>
      <c r="EU1" s="75"/>
      <c r="EV1" s="75"/>
      <c r="EW1" s="75"/>
      <c r="EX1" s="75"/>
      <c r="EY1" s="75"/>
      <c r="EZ1" s="75"/>
      <c r="FA1" s="75"/>
      <c r="FB1" s="75"/>
      <c r="FC1" s="75"/>
      <c r="FD1" s="75"/>
      <c r="FE1" s="75"/>
      <c r="FF1" s="75"/>
      <c r="FG1" s="75"/>
      <c r="FH1" s="75"/>
      <c r="FI1" s="75"/>
      <c r="FJ1" s="75"/>
      <c r="FK1" s="75"/>
      <c r="FL1" s="75"/>
      <c r="FM1" s="75"/>
      <c r="FN1" s="75"/>
      <c r="FO1" s="75"/>
      <c r="FP1" s="75"/>
      <c r="FQ1" s="75"/>
      <c r="FR1" s="75"/>
      <c r="FS1" s="75"/>
      <c r="FT1" s="75"/>
      <c r="FU1" s="75"/>
      <c r="FV1" s="75"/>
      <c r="FW1" s="75"/>
      <c r="FX1" s="75"/>
      <c r="FY1" s="75"/>
      <c r="FZ1" s="75"/>
      <c r="GA1" s="75"/>
      <c r="GB1" s="75"/>
      <c r="GC1" s="75"/>
      <c r="GD1" s="75"/>
      <c r="GE1" s="75"/>
      <c r="GF1" s="75"/>
      <c r="GG1" s="75"/>
      <c r="GH1" s="75"/>
      <c r="GI1" s="75"/>
      <c r="GJ1" s="75"/>
      <c r="GK1" s="75"/>
      <c r="GL1" s="75"/>
      <c r="GM1" s="75"/>
      <c r="GN1" s="75"/>
      <c r="GO1" s="75"/>
      <c r="GP1" s="75"/>
      <c r="GQ1" s="75"/>
      <c r="GR1" s="75"/>
      <c r="GS1" s="75"/>
      <c r="GT1" s="75"/>
      <c r="GU1" s="75"/>
      <c r="GV1" s="75"/>
      <c r="GW1" s="75"/>
      <c r="GX1" s="75"/>
      <c r="GY1" s="75"/>
      <c r="GZ1" s="75"/>
      <c r="HA1" s="75"/>
      <c r="HB1" s="75"/>
      <c r="HC1" s="75"/>
      <c r="HD1" s="75"/>
      <c r="HE1" s="75"/>
      <c r="HF1" s="75"/>
      <c r="HG1" s="75"/>
      <c r="HH1" s="75"/>
      <c r="HI1" s="75"/>
      <c r="HJ1" s="75"/>
      <c r="HK1" s="75"/>
      <c r="HL1" s="75"/>
      <c r="HM1" s="75"/>
      <c r="HN1" s="75"/>
      <c r="HO1" s="75"/>
      <c r="HP1" s="75"/>
      <c r="HQ1" s="75"/>
      <c r="HR1" s="75"/>
      <c r="HS1" s="75"/>
      <c r="HT1" s="75"/>
      <c r="HU1" s="75"/>
      <c r="HV1" s="75"/>
      <c r="HW1" s="75"/>
      <c r="HX1" s="75"/>
      <c r="HY1" s="75"/>
      <c r="HZ1" s="75"/>
      <c r="IA1" s="75"/>
      <c r="IB1" s="75"/>
      <c r="IC1" s="75"/>
      <c r="ID1" s="75"/>
      <c r="IE1" s="75"/>
      <c r="IF1" s="75"/>
      <c r="IG1" s="75"/>
      <c r="IH1" s="75"/>
      <c r="II1" s="75"/>
    </row>
    <row r="2" spans="1:243" ht="16.8" thickTop="1" thickBot="1" x14ac:dyDescent="0.35">
      <c r="A2" s="5"/>
      <c r="B2" s="91"/>
      <c r="C2" s="92" t="s">
        <v>62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5"/>
      <c r="O2" s="93"/>
    </row>
    <row r="3" spans="1:243" ht="13.5" customHeight="1" thickTop="1" thickBot="1" x14ac:dyDescent="0.35">
      <c r="A3" s="5"/>
      <c r="B3" s="91"/>
      <c r="C3" s="16"/>
      <c r="D3" s="19"/>
      <c r="E3" s="19"/>
      <c r="F3" s="19"/>
      <c r="N3" s="20"/>
      <c r="O3" s="93"/>
    </row>
    <row r="4" spans="1:243" s="23" customFormat="1" ht="14.4" thickTop="1" thickBot="1" x14ac:dyDescent="0.3">
      <c r="A4" s="16"/>
      <c r="B4" s="94"/>
      <c r="C4" s="16"/>
      <c r="D4" s="95" t="str">
        <f>'[1]Program Codes'!C6</f>
        <v>Admin</v>
      </c>
      <c r="E4" s="95" t="str">
        <f>'[1]Program Codes'!D6</f>
        <v>Derby</v>
      </c>
      <c r="F4" s="95" t="str">
        <f>'[1]Program Codes'!E6</f>
        <v>Hamburg</v>
      </c>
      <c r="G4" s="95" t="str">
        <f>'[1]Program Codes'!F6</f>
        <v>PP chore</v>
      </c>
      <c r="H4" s="95" t="str">
        <f>'[1]Program Codes'!G6</f>
        <v>County chore</v>
      </c>
      <c r="I4" s="95" t="str">
        <f>'[1]Program Codes'!H6</f>
        <v>Health Home</v>
      </c>
      <c r="J4" s="95" t="str">
        <f>'[1]Program Codes'!I6</f>
        <v>Sr Services</v>
      </c>
      <c r="K4" s="95" t="str">
        <f>'[1]Program Codes'!J6</f>
        <v>Discretionary</v>
      </c>
      <c r="L4" s="95" t="str">
        <f>'[1]Program Codes'!K6</f>
        <v>Fundraising</v>
      </c>
      <c r="M4" s="95" t="str">
        <f>'[1]Program Codes'!L6</f>
        <v>Prg 10</v>
      </c>
      <c r="N4" s="96"/>
      <c r="O4" s="97" t="s">
        <v>85</v>
      </c>
      <c r="P4" s="77"/>
      <c r="Q4" s="77"/>
      <c r="R4" s="77"/>
      <c r="S4" s="77"/>
      <c r="T4" s="77"/>
      <c r="U4" s="77"/>
      <c r="V4" s="77"/>
      <c r="W4" s="77"/>
      <c r="X4" s="77"/>
      <c r="Y4" s="77"/>
      <c r="Z4" s="98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</row>
    <row r="5" spans="1:243" s="23" customFormat="1" ht="14.4" thickTop="1" thickBot="1" x14ac:dyDescent="0.3">
      <c r="A5" s="16"/>
      <c r="B5" s="94"/>
      <c r="C5" s="16"/>
      <c r="D5" s="99">
        <f>'[1]Program Codes'!C7</f>
        <v>0</v>
      </c>
      <c r="E5" s="99">
        <f>'[1]Program Codes'!D7</f>
        <v>0</v>
      </c>
      <c r="F5" s="99">
        <f>'[1]Program Codes'!E7</f>
        <v>0</v>
      </c>
      <c r="G5" s="99">
        <f>'[1]Program Codes'!F7</f>
        <v>0</v>
      </c>
      <c r="H5" s="99">
        <f>'[1]Program Codes'!G7</f>
        <v>0</v>
      </c>
      <c r="I5" s="99">
        <f>'[1]Program Codes'!H7</f>
        <v>0</v>
      </c>
      <c r="J5" s="99">
        <f>'[1]Program Codes'!I7</f>
        <v>0</v>
      </c>
      <c r="K5" s="99">
        <f>'[1]Program Codes'!J7</f>
        <v>0</v>
      </c>
      <c r="L5" s="99">
        <f>'[1]Program Codes'!K7</f>
        <v>0</v>
      </c>
      <c r="M5" s="99">
        <f>'[1]Program Codes'!L7</f>
        <v>0</v>
      </c>
      <c r="N5" s="100" t="s">
        <v>2</v>
      </c>
      <c r="O5" s="97">
        <v>2021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98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</row>
    <row r="6" spans="1:243" thickTop="1" thickBot="1" x14ac:dyDescent="0.35">
      <c r="A6" s="5"/>
      <c r="B6" s="91"/>
      <c r="C6" s="16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O6" s="97"/>
    </row>
    <row r="7" spans="1:243" thickTop="1" thickBot="1" x14ac:dyDescent="0.35">
      <c r="A7" s="5"/>
      <c r="B7" s="91"/>
      <c r="C7" s="16" t="s">
        <v>3</v>
      </c>
      <c r="D7" s="82">
        <f>'[1]Fringe - input'!D7</f>
        <v>241437</v>
      </c>
      <c r="E7" s="82">
        <f>'[1]Fringe - input'!E7+'[1]Fringe - input'!E8</f>
        <v>1104554</v>
      </c>
      <c r="F7" s="82">
        <f>'[1]Fringe - input'!F7+'[1]Fringe - input'!F8</f>
        <v>780636</v>
      </c>
      <c r="G7" s="82">
        <f>'[1]Fringe - input'!G7</f>
        <v>54660</v>
      </c>
      <c r="H7" s="82">
        <f>'[1]Fringe - input'!H7</f>
        <v>110926</v>
      </c>
      <c r="I7" s="82">
        <f>'[1]Fringe - input'!I7</f>
        <v>165019</v>
      </c>
      <c r="J7" s="82">
        <f>'[1]Fringe - input'!J7</f>
        <v>145412</v>
      </c>
      <c r="K7" s="82">
        <f>'[1]Fringe - input'!K7</f>
        <v>0</v>
      </c>
      <c r="L7" s="82">
        <f>'[1]Fringe - input'!L7</f>
        <v>16743</v>
      </c>
      <c r="M7" s="82">
        <f>'[1]Fringe - input'!M7</f>
        <v>0</v>
      </c>
      <c r="N7" s="103">
        <f>SUM(D7:M7)</f>
        <v>2619387</v>
      </c>
      <c r="O7" s="104">
        <v>1816324</v>
      </c>
    </row>
    <row r="8" spans="1:243" thickTop="1" thickBot="1" x14ac:dyDescent="0.35">
      <c r="A8" s="5"/>
      <c r="B8" s="91"/>
      <c r="C8" s="16" t="s">
        <v>63</v>
      </c>
      <c r="D8" s="82">
        <f>SUM('[1]Fringe - input'!D9:D16)</f>
        <v>39662</v>
      </c>
      <c r="E8" s="82">
        <f>SUM('[1]Fringe - input'!E9:E16)</f>
        <v>147111</v>
      </c>
      <c r="F8" s="82">
        <f>SUM('[1]Fringe - input'!F9:F16)</f>
        <v>116446</v>
      </c>
      <c r="G8" s="82">
        <f>SUM('[1]Fringe - input'!G9:G16)</f>
        <v>8341</v>
      </c>
      <c r="H8" s="82">
        <f>SUM('[1]Fringe - input'!H9:H16)</f>
        <v>15533</v>
      </c>
      <c r="I8" s="82">
        <f>SUM('[1]Fringe - input'!I9:I16)</f>
        <v>26956</v>
      </c>
      <c r="J8" s="82">
        <f>SUM('[1]Fringe - input'!J9:J16)</f>
        <v>26376</v>
      </c>
      <c r="K8" s="82">
        <f>SUM('[1]Fringe - input'!K9:K16)</f>
        <v>0</v>
      </c>
      <c r="L8" s="82">
        <f>SUM('[1]Fringe - input'!L8:L14)</f>
        <v>1964</v>
      </c>
      <c r="M8" s="82">
        <f>SUM('[1]Fringe - input'!M9:M16)</f>
        <v>0</v>
      </c>
      <c r="N8" s="103">
        <f>SUM(D8:M8)</f>
        <v>382389</v>
      </c>
      <c r="O8" s="104">
        <v>208107</v>
      </c>
    </row>
    <row r="9" spans="1:243" thickTop="1" thickBot="1" x14ac:dyDescent="0.35">
      <c r="A9" s="5"/>
      <c r="B9" s="91"/>
      <c r="C9" s="16" t="s">
        <v>5</v>
      </c>
      <c r="D9" s="82">
        <f>'[1]Detail - Budget'!D16</f>
        <v>0</v>
      </c>
      <c r="E9" s="82">
        <f>'[1]Detail - Budget'!E16</f>
        <v>12000</v>
      </c>
      <c r="F9" s="82">
        <f>'[1]Detail - Budget'!F16</f>
        <v>7200</v>
      </c>
      <c r="G9" s="82">
        <f>'[1]Detail - Budget'!G16</f>
        <v>0</v>
      </c>
      <c r="H9" s="82">
        <f>'[1]Detail - Budget'!H16</f>
        <v>0</v>
      </c>
      <c r="I9" s="82">
        <f>'[1]Detail - Budget'!I16</f>
        <v>0</v>
      </c>
      <c r="J9" s="82">
        <f>'[1]Detail - Budget'!J16</f>
        <v>0</v>
      </c>
      <c r="K9" s="82">
        <f>'[1]Detail - Budget'!K16</f>
        <v>0</v>
      </c>
      <c r="L9" s="82">
        <f>'[1]Expenses - input'!L149</f>
        <v>0</v>
      </c>
      <c r="M9" s="82">
        <f>'[1]Expenses - input'!M149</f>
        <v>0</v>
      </c>
      <c r="N9" s="103">
        <f>SUM(D9:M9)</f>
        <v>19200</v>
      </c>
      <c r="O9" s="104">
        <f>Detail!O16</f>
        <v>18600</v>
      </c>
    </row>
    <row r="10" spans="1:243" thickTop="1" thickBot="1" x14ac:dyDescent="0.35">
      <c r="A10" s="5"/>
      <c r="B10" s="91"/>
      <c r="C10" s="16" t="s">
        <v>64</v>
      </c>
      <c r="D10" s="82">
        <f>'[1]Detail - Budget'!D15</f>
        <v>9657.48</v>
      </c>
      <c r="E10" s="82">
        <f>'[1]Detail - Budget'!E15</f>
        <v>44182.16</v>
      </c>
      <c r="F10" s="82">
        <f>'[1]Detail - Budget'!F15</f>
        <v>31225.440000000002</v>
      </c>
      <c r="G10" s="82">
        <f>'[1]Detail - Budget'!G15</f>
        <v>2186.4</v>
      </c>
      <c r="H10" s="82">
        <f>'[1]Detail - Budget'!H15</f>
        <v>4437.04</v>
      </c>
      <c r="I10" s="82">
        <f>'[1]Detail - Budget'!I15</f>
        <v>6600.76</v>
      </c>
      <c r="J10" s="82">
        <f>'[1]Detail - Budget'!J15</f>
        <v>5816.4800000000005</v>
      </c>
      <c r="K10" s="82">
        <f>'[1]Expenses - input'!K150</f>
        <v>0</v>
      </c>
      <c r="L10" s="82">
        <f>'[1]Expenses - input'!L150</f>
        <v>0</v>
      </c>
      <c r="M10" s="82">
        <f>'[1]Expenses - input'!M150</f>
        <v>0</v>
      </c>
      <c r="N10" s="103">
        <f>SUM(D10:M10)</f>
        <v>104105.75999999998</v>
      </c>
      <c r="O10" s="104">
        <v>54490</v>
      </c>
    </row>
    <row r="11" spans="1:243" thickTop="1" thickBot="1" x14ac:dyDescent="0.35">
      <c r="A11" s="5"/>
      <c r="B11" s="91"/>
      <c r="C11" s="16" t="s">
        <v>65</v>
      </c>
      <c r="D11" s="82">
        <f>'[1]Expenses - input'!D151</f>
        <v>27476.512400000003</v>
      </c>
      <c r="E11" s="82">
        <f>'[1]Expenses - input'!E151</f>
        <v>172833.50030000001</v>
      </c>
      <c r="F11" s="82">
        <f>'[1]Expenses - input'!F151</f>
        <v>121464.37060000001</v>
      </c>
      <c r="G11" s="82">
        <f>'[1]Expenses - input'!G151</f>
        <v>9004.8748000000014</v>
      </c>
      <c r="H11" s="82">
        <f>'[1]Expenses - input'!H151</f>
        <v>20022.592200000003</v>
      </c>
      <c r="I11" s="82">
        <f>'[1]Expenses - input'!I151</f>
        <v>37290.835800000001</v>
      </c>
      <c r="J11" s="82">
        <f>'[1]Expenses - input'!J151</f>
        <v>31626.665499999999</v>
      </c>
      <c r="K11" s="82">
        <f>'[1]Expenses - input'!K151</f>
        <v>10750</v>
      </c>
      <c r="L11" s="82">
        <f>'[1]Expenses - input'!L151</f>
        <v>3003.6477</v>
      </c>
      <c r="M11" s="82">
        <f>'[1]Expenses - input'!M151</f>
        <v>0</v>
      </c>
      <c r="N11" s="103">
        <f>SUM(D11:M11)</f>
        <v>433472.99930000002</v>
      </c>
      <c r="O11" s="104">
        <v>374752</v>
      </c>
      <c r="Q11" s="105"/>
    </row>
    <row r="12" spans="1:243" s="23" customFormat="1" thickTop="1" thickBot="1" x14ac:dyDescent="0.35">
      <c r="A12" s="16"/>
      <c r="B12" s="94"/>
      <c r="C12" s="16" t="s">
        <v>66</v>
      </c>
      <c r="D12" s="106">
        <f>SUM(D7:D11)</f>
        <v>318232.99239999999</v>
      </c>
      <c r="E12" s="106">
        <f t="shared" ref="E12:O12" si="0">SUM(E7:E11)</f>
        <v>1480680.6602999999</v>
      </c>
      <c r="F12" s="106">
        <f t="shared" si="0"/>
        <v>1056971.8106</v>
      </c>
      <c r="G12" s="106">
        <f t="shared" si="0"/>
        <v>74192.274799999999</v>
      </c>
      <c r="H12" s="106">
        <f t="shared" si="0"/>
        <v>150918.63219999999</v>
      </c>
      <c r="I12" s="106">
        <f t="shared" si="0"/>
        <v>235866.59580000001</v>
      </c>
      <c r="J12" s="106">
        <f t="shared" si="0"/>
        <v>209231.14550000001</v>
      </c>
      <c r="K12" s="106">
        <f t="shared" si="0"/>
        <v>10750</v>
      </c>
      <c r="L12" s="106">
        <f t="shared" si="0"/>
        <v>21710.647700000001</v>
      </c>
      <c r="M12" s="106">
        <f t="shared" si="0"/>
        <v>0</v>
      </c>
      <c r="N12" s="107">
        <f t="shared" si="0"/>
        <v>3558554.7593</v>
      </c>
      <c r="O12" s="107">
        <f t="shared" si="0"/>
        <v>2472273</v>
      </c>
      <c r="P12" s="77"/>
      <c r="Q12" s="105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  <c r="HH12" s="77"/>
      <c r="HI12" s="77"/>
      <c r="HJ12" s="77"/>
      <c r="HK12" s="77"/>
      <c r="HL12" s="77"/>
      <c r="HM12" s="77"/>
      <c r="HN12" s="77"/>
      <c r="HO12" s="77"/>
      <c r="HP12" s="77"/>
      <c r="HQ12" s="77"/>
      <c r="HR12" s="77"/>
      <c r="HS12" s="77"/>
      <c r="HT12" s="77"/>
      <c r="HU12" s="77"/>
      <c r="HV12" s="77"/>
      <c r="HW12" s="77"/>
      <c r="HX12" s="77"/>
      <c r="HY12" s="77"/>
      <c r="HZ12" s="77"/>
      <c r="IA12" s="77"/>
      <c r="IB12" s="77"/>
      <c r="IC12" s="77"/>
      <c r="ID12" s="77"/>
      <c r="IE12" s="77"/>
      <c r="IF12" s="77"/>
      <c r="IG12" s="77"/>
      <c r="IH12" s="77"/>
      <c r="II12" s="77"/>
    </row>
    <row r="13" spans="1:243" thickTop="1" thickBot="1" x14ac:dyDescent="0.35">
      <c r="A13" s="5"/>
      <c r="B13" s="91"/>
      <c r="C13" s="108" t="s">
        <v>67</v>
      </c>
      <c r="D13" s="109">
        <f>Detail!D58</f>
        <v>-318232.99239999999</v>
      </c>
      <c r="E13" s="82">
        <f>IF('[1]Program Codes'!D11="Y",ROUND((SUM(E7:E9)/SUM(#REF!))*$D$12,0),0)</f>
        <v>0</v>
      </c>
      <c r="F13" s="82">
        <f>IF('[1]Program Codes'!E11="Y",ROUND((SUM(F7:F9)/SUM(#REF!))*$D$12,0),0)</f>
        <v>0</v>
      </c>
      <c r="G13" s="82">
        <f>IF('[1]Program Codes'!F11="Y",ROUND((SUM(G7:G9)/SUM(#REF!))*$D$12,0),0)</f>
        <v>0</v>
      </c>
      <c r="H13" s="82">
        <f>IF('[1]Program Codes'!G11="Y",ROUND((SUM(H7:H9)/SUM(#REF!))*$D$12,0),0)</f>
        <v>0</v>
      </c>
      <c r="I13" s="82">
        <f>IF('[1]Program Codes'!H11="Y",ROUND((SUM(I7:I9)/SUM(#REF!))*$D$12,0),0)</f>
        <v>0</v>
      </c>
      <c r="J13" s="82">
        <f>IF('[1]Program Codes'!I11="Y",ROUND((SUM(J7:J9)/SUM(#REF!))*$D$12,0),0)</f>
        <v>0</v>
      </c>
      <c r="K13" s="82">
        <f>IF('[1]Program Codes'!J11="Y",ROUND((SUM(K7:K9)/SUM(#REF!))*$D$12,0),0)</f>
        <v>0</v>
      </c>
      <c r="L13" s="82">
        <f>IF('[1]Program Codes'!K11="Y",ROUND((SUM(L7:L9)/SUM(#REF!))*$D$12,0),0)</f>
        <v>0</v>
      </c>
      <c r="M13" s="82">
        <f>IF('[1]Program Codes'!L11="Y",ROUND((SUM(M7:M9)/SUM(#REF!))*$D$12,0),0)</f>
        <v>0</v>
      </c>
      <c r="N13" s="103">
        <f>SUM(D13:M13)</f>
        <v>-318232.99239999999</v>
      </c>
      <c r="O13" s="104">
        <v>-281428</v>
      </c>
      <c r="Q13" s="105"/>
    </row>
    <row r="14" spans="1:243" s="23" customFormat="1" ht="14.4" thickTop="1" thickBot="1" x14ac:dyDescent="0.3">
      <c r="A14" s="16"/>
      <c r="B14" s="94"/>
      <c r="C14" s="16" t="s">
        <v>68</v>
      </c>
      <c r="D14" s="110">
        <f>D12+D13</f>
        <v>0</v>
      </c>
      <c r="E14" s="111">
        <f>E12+E13</f>
        <v>1480680.6602999999</v>
      </c>
      <c r="F14" s="111">
        <f t="shared" ref="F14:O14" si="1">F12+F13</f>
        <v>1056971.8106</v>
      </c>
      <c r="G14" s="111">
        <f t="shared" si="1"/>
        <v>74192.274799999999</v>
      </c>
      <c r="H14" s="111">
        <f t="shared" si="1"/>
        <v>150918.63219999999</v>
      </c>
      <c r="I14" s="111">
        <f t="shared" si="1"/>
        <v>235866.59580000001</v>
      </c>
      <c r="J14" s="111">
        <f t="shared" si="1"/>
        <v>209231.14550000001</v>
      </c>
      <c r="K14" s="111">
        <f t="shared" si="1"/>
        <v>10750</v>
      </c>
      <c r="L14" s="111">
        <f t="shared" si="1"/>
        <v>21710.647700000001</v>
      </c>
      <c r="M14" s="111">
        <f t="shared" si="1"/>
        <v>0</v>
      </c>
      <c r="N14" s="112">
        <f t="shared" si="1"/>
        <v>3240321.7669000002</v>
      </c>
      <c r="O14" s="112">
        <f t="shared" si="1"/>
        <v>2190845</v>
      </c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</row>
    <row r="15" spans="1:243" thickTop="1" thickBot="1" x14ac:dyDescent="0.35">
      <c r="A15" s="5"/>
      <c r="B15" s="91"/>
      <c r="C15" s="16"/>
      <c r="E15" s="82"/>
      <c r="F15" s="82"/>
      <c r="N15" s="20"/>
      <c r="O15" s="93"/>
    </row>
    <row r="16" spans="1:243" s="23" customFormat="1" ht="14.4" thickTop="1" thickBot="1" x14ac:dyDescent="0.3">
      <c r="A16" s="16"/>
      <c r="B16" s="94"/>
      <c r="C16" s="16" t="s">
        <v>69</v>
      </c>
      <c r="D16" s="110"/>
      <c r="E16" s="111">
        <f>'[1]Detail - Budget'!E80</f>
        <v>1619489</v>
      </c>
      <c r="F16" s="111">
        <f>'[1]Detail - Budget'!F80</f>
        <v>1174478</v>
      </c>
      <c r="G16" s="111">
        <f>'[1]Detail - Budget'!G80</f>
        <v>79800</v>
      </c>
      <c r="H16" s="111">
        <f>'[1]Detail - Budget'!H80</f>
        <v>154000</v>
      </c>
      <c r="I16" s="111">
        <f>'[1]Detail - Budget'!I80</f>
        <v>425000</v>
      </c>
      <c r="J16" s="111">
        <f>'[1]Detail - Budget'!J80</f>
        <v>212366</v>
      </c>
      <c r="K16" s="111">
        <f>'[1]Detail - Budget'!K80</f>
        <v>5000</v>
      </c>
      <c r="L16" s="111">
        <f>'[1]Revenue - input'!L30</f>
        <v>10000</v>
      </c>
      <c r="M16" s="111">
        <f>'[1]Revenue - input'!M30</f>
        <v>0</v>
      </c>
      <c r="N16" s="112">
        <f>SUM(E16:M16)</f>
        <v>3680133</v>
      </c>
      <c r="O16" s="112">
        <v>2528905</v>
      </c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</row>
    <row r="17" spans="1:243" thickTop="1" thickBot="1" x14ac:dyDescent="0.35">
      <c r="A17" s="5"/>
      <c r="B17" s="91"/>
      <c r="C17" s="16" t="s">
        <v>84</v>
      </c>
      <c r="D17" s="82">
        <v>313</v>
      </c>
      <c r="E17" s="82">
        <v>1238068</v>
      </c>
      <c r="F17" s="82">
        <v>675898</v>
      </c>
      <c r="G17">
        <v>64675</v>
      </c>
      <c r="H17" s="82">
        <v>113712</v>
      </c>
      <c r="I17" s="82">
        <v>411880</v>
      </c>
      <c r="J17" s="82">
        <v>213521</v>
      </c>
      <c r="K17" s="82">
        <v>3737</v>
      </c>
      <c r="O17" s="112">
        <f>SUM(D17:M17)</f>
        <v>2721804</v>
      </c>
      <c r="P17" s="1" t="s">
        <v>86</v>
      </c>
    </row>
    <row r="18" spans="1:243" s="23" customFormat="1" ht="14.4" thickTop="1" thickBot="1" x14ac:dyDescent="0.3">
      <c r="A18" s="16"/>
      <c r="B18" s="94"/>
      <c r="C18" s="16" t="s">
        <v>70</v>
      </c>
      <c r="D18" s="113"/>
      <c r="E18" s="114">
        <f>E16-E14</f>
        <v>138808.33970000013</v>
      </c>
      <c r="F18" s="115">
        <f t="shared" ref="F18:M18" si="2">F16-F14</f>
        <v>117506.18940000003</v>
      </c>
      <c r="G18" s="115">
        <f t="shared" si="2"/>
        <v>5607.7252000000008</v>
      </c>
      <c r="H18" s="115">
        <f t="shared" si="2"/>
        <v>3081.3678000000073</v>
      </c>
      <c r="I18" s="115">
        <f t="shared" si="2"/>
        <v>189133.40419999999</v>
      </c>
      <c r="J18" s="115">
        <f t="shared" si="2"/>
        <v>3134.8544999999867</v>
      </c>
      <c r="K18" s="115">
        <f t="shared" si="2"/>
        <v>-5750</v>
      </c>
      <c r="L18" s="116">
        <f t="shared" si="2"/>
        <v>-11710.647700000001</v>
      </c>
      <c r="M18" s="115">
        <f t="shared" si="2"/>
        <v>0</v>
      </c>
      <c r="N18" s="115">
        <f>N16-N12</f>
        <v>121578.24069999997</v>
      </c>
      <c r="O18" s="117">
        <f>O16-O14</f>
        <v>338060</v>
      </c>
      <c r="P18" s="118" t="s">
        <v>75</v>
      </c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  <c r="HL18" s="77"/>
      <c r="HM18" s="77"/>
      <c r="HN18" s="77"/>
      <c r="HO18" s="77"/>
      <c r="HP18" s="77"/>
      <c r="HQ18" s="77"/>
      <c r="HR18" s="77"/>
      <c r="HS18" s="77"/>
      <c r="HT18" s="77"/>
      <c r="HU18" s="77"/>
      <c r="HV18" s="77"/>
      <c r="HW18" s="77"/>
      <c r="HX18" s="77"/>
      <c r="HY18" s="77"/>
      <c r="HZ18" s="77"/>
      <c r="IA18" s="77"/>
      <c r="IB18" s="77"/>
      <c r="IC18" s="77"/>
      <c r="ID18" s="77"/>
      <c r="IE18" s="77"/>
      <c r="IF18" s="77"/>
      <c r="IG18" s="77"/>
      <c r="IH18" s="77"/>
      <c r="II18" s="77"/>
    </row>
    <row r="19" spans="1:243" thickTop="1" thickBot="1" x14ac:dyDescent="0.35">
      <c r="A19" s="5"/>
      <c r="B19" s="91"/>
      <c r="C19" s="16" t="s">
        <v>74</v>
      </c>
      <c r="D19" s="82"/>
      <c r="E19">
        <v>42900</v>
      </c>
      <c r="F19" s="82">
        <v>77345</v>
      </c>
      <c r="G19">
        <v>2509</v>
      </c>
      <c r="H19">
        <v>-15000</v>
      </c>
      <c r="I19">
        <v>212509</v>
      </c>
      <c r="J19">
        <v>5400</v>
      </c>
      <c r="K19">
        <v>-3300</v>
      </c>
      <c r="N19" s="103">
        <f>SUM(E19:L19)</f>
        <v>322363</v>
      </c>
      <c r="O19" s="93"/>
      <c r="P19" s="1" t="s">
        <v>76</v>
      </c>
    </row>
    <row r="20" spans="1:243" thickTop="1" thickBot="1" x14ac:dyDescent="0.35">
      <c r="A20" s="5"/>
      <c r="B20" s="91"/>
      <c r="C20" s="16" t="s">
        <v>82</v>
      </c>
      <c r="D20" s="119"/>
      <c r="E20" s="82">
        <f>'[1]Activity - input'!E15</f>
        <v>15319</v>
      </c>
      <c r="F20" s="82">
        <f>'[1]Activity - input'!F15</f>
        <v>11460</v>
      </c>
      <c r="G20" s="82">
        <f>'[1]Activity - input'!G15</f>
        <v>3396</v>
      </c>
      <c r="H20" s="82">
        <f>'[1]Activity - input'!H15</f>
        <v>5529</v>
      </c>
      <c r="I20" s="82">
        <f>'[1]Activity - input'!I15</f>
        <v>0</v>
      </c>
      <c r="J20" s="82">
        <f>'[1]Activity - input'!J15</f>
        <v>0</v>
      </c>
      <c r="K20" s="82">
        <f>'[1]Activity - input'!K15</f>
        <v>0</v>
      </c>
      <c r="L20" s="82">
        <f>'[1]Activity - input'!L15</f>
        <v>0</v>
      </c>
      <c r="M20" s="82">
        <f>'[1]Activity - input'!M15</f>
        <v>0</v>
      </c>
      <c r="N20" s="103">
        <f>SUM(E20:M20)</f>
        <v>35704</v>
      </c>
      <c r="O20" s="120"/>
      <c r="P20" s="121" t="s">
        <v>77</v>
      </c>
    </row>
    <row r="21" spans="1:243" thickTop="1" thickBot="1" x14ac:dyDescent="0.35">
      <c r="A21" s="5"/>
      <c r="B21" s="91"/>
      <c r="C21" s="16" t="s">
        <v>83</v>
      </c>
      <c r="D21" s="82"/>
      <c r="E21" s="82">
        <v>11731</v>
      </c>
      <c r="F21" s="122">
        <v>6274</v>
      </c>
      <c r="G21">
        <v>633</v>
      </c>
      <c r="H21">
        <v>3568</v>
      </c>
      <c r="N21" s="20"/>
      <c r="O21" s="93">
        <v>56632</v>
      </c>
      <c r="P21" s="1" t="s">
        <v>80</v>
      </c>
    </row>
    <row r="22" spans="1:243" thickTop="1" thickBot="1" x14ac:dyDescent="0.35">
      <c r="A22" s="5"/>
      <c r="B22" s="91"/>
      <c r="C22" s="16"/>
      <c r="D22" s="82"/>
      <c r="E22" s="82"/>
      <c r="F22" s="122"/>
      <c r="N22" s="20"/>
      <c r="O22" s="93"/>
    </row>
    <row r="23" spans="1:243" thickTop="1" thickBot="1" x14ac:dyDescent="0.35">
      <c r="A23" s="5"/>
      <c r="B23" s="91"/>
      <c r="C23" s="16" t="s">
        <v>71</v>
      </c>
      <c r="D23" s="35"/>
      <c r="E23" s="123">
        <f t="shared" ref="E23:M23" si="3">IF(E20&gt;0,ROUND(E14/E20,2),0)</f>
        <v>96.66</v>
      </c>
      <c r="F23" s="123">
        <f t="shared" si="3"/>
        <v>92.23</v>
      </c>
      <c r="G23" s="123">
        <f t="shared" si="3"/>
        <v>21.85</v>
      </c>
      <c r="H23" s="123">
        <f t="shared" si="3"/>
        <v>27.3</v>
      </c>
      <c r="I23" s="123">
        <f t="shared" si="3"/>
        <v>0</v>
      </c>
      <c r="J23" s="123">
        <f t="shared" si="3"/>
        <v>0</v>
      </c>
      <c r="K23" s="123">
        <f t="shared" si="3"/>
        <v>0</v>
      </c>
      <c r="L23" s="123">
        <f t="shared" si="3"/>
        <v>0</v>
      </c>
      <c r="M23" s="123">
        <f t="shared" si="3"/>
        <v>0</v>
      </c>
      <c r="N23" s="20"/>
      <c r="O23" s="93"/>
    </row>
    <row r="24" spans="1:243" thickTop="1" thickBot="1" x14ac:dyDescent="0.35">
      <c r="A24" s="5"/>
      <c r="B24" s="91"/>
      <c r="C24" s="16" t="s">
        <v>72</v>
      </c>
      <c r="E24" s="123">
        <f t="shared" ref="E24:M24" si="4">IF(E20&gt;0,ROUND(E16/E20,2),0)</f>
        <v>105.72</v>
      </c>
      <c r="F24" s="123">
        <f t="shared" si="4"/>
        <v>102.48</v>
      </c>
      <c r="G24" s="123">
        <f t="shared" si="4"/>
        <v>23.5</v>
      </c>
      <c r="H24" s="123">
        <f t="shared" si="4"/>
        <v>27.85</v>
      </c>
      <c r="I24" s="123">
        <f t="shared" si="4"/>
        <v>0</v>
      </c>
      <c r="J24" s="123">
        <f t="shared" si="4"/>
        <v>0</v>
      </c>
      <c r="K24" s="123">
        <f t="shared" si="4"/>
        <v>0</v>
      </c>
      <c r="L24" s="123">
        <f t="shared" si="4"/>
        <v>0</v>
      </c>
      <c r="M24" s="123">
        <f t="shared" si="4"/>
        <v>0</v>
      </c>
      <c r="N24" s="20"/>
      <c r="O24" s="93"/>
    </row>
    <row r="25" spans="1:243" thickTop="1" thickBot="1" x14ac:dyDescent="0.35">
      <c r="A25" s="5"/>
      <c r="B25" s="91"/>
      <c r="C25" s="16" t="s">
        <v>73</v>
      </c>
      <c r="E25" s="124">
        <f>E24-E23</f>
        <v>9.0600000000000023</v>
      </c>
      <c r="F25" s="124">
        <f t="shared" ref="F25:M25" si="5">F24-F23</f>
        <v>10.25</v>
      </c>
      <c r="G25" s="124">
        <f t="shared" si="5"/>
        <v>1.6499999999999986</v>
      </c>
      <c r="H25" s="124">
        <f t="shared" si="5"/>
        <v>0.55000000000000071</v>
      </c>
      <c r="I25" s="124">
        <f t="shared" si="5"/>
        <v>0</v>
      </c>
      <c r="J25" s="124">
        <f t="shared" si="5"/>
        <v>0</v>
      </c>
      <c r="K25" s="124">
        <f t="shared" si="5"/>
        <v>0</v>
      </c>
      <c r="L25" s="124">
        <f t="shared" si="5"/>
        <v>0</v>
      </c>
      <c r="M25" s="124">
        <f t="shared" si="5"/>
        <v>0</v>
      </c>
      <c r="N25" s="20"/>
      <c r="O25" s="93"/>
    </row>
    <row r="26" spans="1:243" thickTop="1" thickBot="1" x14ac:dyDescent="0.35">
      <c r="A26" s="5"/>
      <c r="B26" s="91"/>
      <c r="C26" s="16"/>
      <c r="D26" s="35"/>
      <c r="E26" s="82"/>
      <c r="N26" s="20"/>
      <c r="O26" s="125"/>
    </row>
    <row r="27" spans="1:243" thickTop="1" thickBot="1" x14ac:dyDescent="0.35">
      <c r="A27" s="5"/>
      <c r="B27" s="91"/>
      <c r="C27" s="16"/>
      <c r="D27" s="35"/>
      <c r="F27" s="82"/>
      <c r="N27" s="20"/>
      <c r="O27" s="93"/>
    </row>
    <row r="28" spans="1:243" thickTop="1" thickBot="1" x14ac:dyDescent="0.35">
      <c r="A28" s="5"/>
      <c r="B28" s="91"/>
      <c r="C28" s="16"/>
      <c r="N28" s="20"/>
      <c r="O28" s="93"/>
    </row>
    <row r="29" spans="1:243" thickTop="1" thickBot="1" x14ac:dyDescent="0.35">
      <c r="A29" s="5"/>
      <c r="B29" s="91"/>
      <c r="C29" s="16"/>
      <c r="D29" s="19"/>
      <c r="E29" s="19"/>
      <c r="F29" s="19"/>
      <c r="G29" s="19"/>
      <c r="N29" s="20"/>
      <c r="O29" s="93"/>
    </row>
    <row r="30" spans="1:243" thickTop="1" thickBot="1" x14ac:dyDescent="0.35">
      <c r="A30" s="5"/>
      <c r="B30" s="91"/>
      <c r="C30" s="16"/>
      <c r="N30" s="20"/>
      <c r="O30" s="93"/>
    </row>
    <row r="31" spans="1:243" thickTop="1" thickBot="1" x14ac:dyDescent="0.35">
      <c r="A31" s="5"/>
      <c r="B31" s="91"/>
      <c r="C31" s="9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HX31"/>
      <c r="HY31"/>
      <c r="HZ31"/>
      <c r="IA31"/>
      <c r="IB31"/>
      <c r="IC31"/>
      <c r="ID31"/>
      <c r="IE31"/>
      <c r="IF31"/>
      <c r="IG31"/>
      <c r="IH31"/>
      <c r="II31"/>
    </row>
    <row r="32" spans="1:243" thickTop="1" thickBot="1" x14ac:dyDescent="0.35">
      <c r="A32" s="5"/>
      <c r="B32" s="91"/>
      <c r="C32" s="93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HX32"/>
      <c r="HY32"/>
      <c r="HZ32"/>
      <c r="IA32"/>
      <c r="IB32"/>
      <c r="IC32"/>
      <c r="ID32"/>
      <c r="IE32"/>
      <c r="IF32"/>
      <c r="IG32"/>
      <c r="IH32"/>
      <c r="II32"/>
    </row>
    <row r="33" spans="1:243" thickTop="1" thickBot="1" x14ac:dyDescent="0.35">
      <c r="A33" s="5"/>
      <c r="B33" s="91"/>
      <c r="C33" s="104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HX33"/>
      <c r="HY33"/>
      <c r="HZ33"/>
      <c r="IA33"/>
      <c r="IB33"/>
      <c r="IC33"/>
      <c r="ID33"/>
      <c r="IE33"/>
      <c r="IF33"/>
      <c r="IG33"/>
      <c r="IH33"/>
      <c r="II33"/>
    </row>
    <row r="34" spans="1:243" thickTop="1" thickBot="1" x14ac:dyDescent="0.35">
      <c r="A34" s="5"/>
      <c r="B34" s="91"/>
      <c r="C34" s="10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HX34"/>
      <c r="HY34"/>
      <c r="HZ34"/>
      <c r="IA34"/>
      <c r="IB34"/>
      <c r="IC34"/>
      <c r="ID34"/>
      <c r="IE34"/>
      <c r="IF34"/>
      <c r="IG34"/>
      <c r="IH34"/>
      <c r="II34"/>
    </row>
    <row r="35" spans="1:243" thickTop="1" thickBot="1" x14ac:dyDescent="0.35">
      <c r="A35" s="5"/>
      <c r="B35" s="91"/>
      <c r="C35" s="10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HX35"/>
      <c r="HY35"/>
      <c r="HZ35"/>
      <c r="IA35"/>
      <c r="IB35"/>
      <c r="IC35"/>
      <c r="ID35"/>
      <c r="IE35"/>
      <c r="IF35"/>
      <c r="IG35"/>
      <c r="IH35"/>
      <c r="II35"/>
    </row>
    <row r="36" spans="1:243" thickTop="1" thickBot="1" x14ac:dyDescent="0.35">
      <c r="A36" s="5"/>
      <c r="B36" s="91"/>
      <c r="C36" s="10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HX36"/>
      <c r="HY36"/>
      <c r="HZ36"/>
      <c r="IA36"/>
      <c r="IB36"/>
      <c r="IC36"/>
      <c r="ID36"/>
      <c r="IE36"/>
      <c r="IF36"/>
      <c r="IG36"/>
      <c r="IH36"/>
      <c r="II36"/>
    </row>
    <row r="37" spans="1:243" thickTop="1" thickBot="1" x14ac:dyDescent="0.35">
      <c r="A37" s="5"/>
      <c r="B37" s="91"/>
      <c r="C37" s="10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HX37"/>
      <c r="HY37"/>
      <c r="HZ37"/>
      <c r="IA37"/>
      <c r="IB37"/>
      <c r="IC37"/>
      <c r="ID37"/>
      <c r="IE37"/>
      <c r="IF37"/>
      <c r="IG37"/>
      <c r="IH37"/>
      <c r="II37"/>
    </row>
    <row r="38" spans="1:243" thickTop="1" thickBot="1" x14ac:dyDescent="0.35">
      <c r="A38" s="5"/>
      <c r="B38" s="91"/>
      <c r="C38" s="9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HX38"/>
      <c r="HY38"/>
      <c r="HZ38"/>
      <c r="IA38"/>
      <c r="IB38"/>
      <c r="IC38"/>
      <c r="ID38"/>
      <c r="IE38"/>
      <c r="IF38"/>
      <c r="IG38"/>
      <c r="IH38"/>
      <c r="II38"/>
    </row>
    <row r="39" spans="1:243" thickTop="1" thickBot="1" x14ac:dyDescent="0.35">
      <c r="A39" s="5"/>
      <c r="B39" s="91"/>
      <c r="C39" s="10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HX39"/>
      <c r="HY39"/>
      <c r="HZ39"/>
      <c r="IA39"/>
      <c r="IB39"/>
      <c r="IC39"/>
      <c r="ID39"/>
      <c r="IE39"/>
      <c r="IF39"/>
      <c r="IG39"/>
      <c r="IH39"/>
      <c r="II39"/>
    </row>
    <row r="40" spans="1:243" thickTop="1" thickBot="1" x14ac:dyDescent="0.35">
      <c r="A40" s="5"/>
      <c r="B40" s="126"/>
      <c r="C40" s="10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HX40"/>
      <c r="HY40"/>
      <c r="HZ40"/>
      <c r="IA40"/>
      <c r="IB40"/>
      <c r="IC40"/>
      <c r="ID40"/>
      <c r="IE40"/>
      <c r="IF40"/>
      <c r="IG40"/>
      <c r="IH40"/>
      <c r="II40"/>
    </row>
    <row r="41" spans="1:243" s="1" customFormat="1" thickTop="1" thickBot="1" x14ac:dyDescent="0.35">
      <c r="B41" s="75"/>
      <c r="C41" s="90"/>
      <c r="D41" s="127"/>
      <c r="E41" s="75"/>
      <c r="F41" s="75"/>
      <c r="G41" s="75"/>
      <c r="H41" s="75"/>
      <c r="I41" s="75"/>
      <c r="J41" s="75"/>
      <c r="K41" s="75"/>
      <c r="L41" s="75"/>
      <c r="M41" s="75"/>
      <c r="N41" s="128"/>
    </row>
    <row r="42" spans="1:243" s="1" customFormat="1" ht="12.6" customHeight="1" thickTop="1" thickBot="1" x14ac:dyDescent="0.35">
      <c r="C42" s="93"/>
      <c r="D42" s="129"/>
      <c r="E42" s="77"/>
      <c r="F42" s="130"/>
      <c r="G42" s="77"/>
      <c r="H42" s="130"/>
      <c r="I42" s="77"/>
      <c r="J42" s="77"/>
      <c r="K42" s="77"/>
      <c r="L42" s="77"/>
      <c r="M42" s="77"/>
      <c r="N42" s="16"/>
    </row>
    <row r="43" spans="1:243" s="1" customFormat="1" thickTop="1" thickBot="1" x14ac:dyDescent="0.35">
      <c r="C43" s="131"/>
      <c r="N43" s="16"/>
    </row>
    <row r="44" spans="1:243" s="1" customFormat="1" thickTop="1" thickBot="1" x14ac:dyDescent="0.35">
      <c r="C44" s="93"/>
      <c r="D44" s="129"/>
      <c r="E44" s="77"/>
      <c r="F44" s="77"/>
      <c r="G44" s="77"/>
      <c r="H44" s="77"/>
      <c r="I44" s="77"/>
      <c r="J44" s="77"/>
      <c r="K44" s="77"/>
      <c r="L44" s="77"/>
      <c r="M44" s="77"/>
      <c r="N44" s="16"/>
    </row>
    <row r="45" spans="1:243" s="1" customFormat="1" thickTop="1" thickBot="1" x14ac:dyDescent="0.35">
      <c r="C45" s="93"/>
      <c r="D45" s="121"/>
      <c r="E45" s="121"/>
      <c r="F45" s="121"/>
      <c r="N45" s="16"/>
    </row>
    <row r="46" spans="1:243" s="1" customFormat="1" thickTop="1" thickBot="1" x14ac:dyDescent="0.35">
      <c r="C46" s="93"/>
      <c r="D46" s="118"/>
      <c r="E46" s="121"/>
      <c r="F46" s="121"/>
      <c r="H46" s="130"/>
      <c r="I46" s="130"/>
      <c r="N46" s="16"/>
    </row>
    <row r="47" spans="1:243" s="1" customFormat="1" thickTop="1" thickBot="1" x14ac:dyDescent="0.35">
      <c r="C47" s="131"/>
      <c r="N47" s="16"/>
    </row>
    <row r="48" spans="1:243" s="1" customFormat="1" thickTop="1" thickBot="1" x14ac:dyDescent="0.35">
      <c r="C48" s="131"/>
      <c r="N48" s="16"/>
    </row>
    <row r="49" spans="3:14" s="1" customFormat="1" thickTop="1" thickBot="1" x14ac:dyDescent="0.35">
      <c r="C49" s="93"/>
      <c r="D49" s="121"/>
      <c r="N49" s="5"/>
    </row>
    <row r="50" spans="3:14" s="1" customFormat="1" thickTop="1" thickBot="1" x14ac:dyDescent="0.35">
      <c r="C50" s="93"/>
      <c r="D50" s="105"/>
      <c r="E50" s="105"/>
      <c r="F50" s="105"/>
      <c r="G50" s="132"/>
      <c r="N50" s="5"/>
    </row>
    <row r="51" spans="3:14" s="1" customFormat="1" thickTop="1" thickBot="1" x14ac:dyDescent="0.35">
      <c r="C51" s="93"/>
      <c r="D51" s="105"/>
      <c r="E51" s="105"/>
      <c r="F51" s="105"/>
      <c r="G51" s="132"/>
      <c r="N51" s="5"/>
    </row>
    <row r="52" spans="3:14" s="1" customFormat="1" thickTop="1" thickBot="1" x14ac:dyDescent="0.35">
      <c r="C52" s="93"/>
      <c r="D52" s="105"/>
      <c r="E52" s="105"/>
      <c r="F52" s="105"/>
      <c r="G52" s="132"/>
      <c r="N52" s="5"/>
    </row>
    <row r="53" spans="3:14" s="1" customFormat="1" thickTop="1" thickBot="1" x14ac:dyDescent="0.35">
      <c r="C53" s="93"/>
      <c r="D53" s="105"/>
      <c r="E53" s="105"/>
      <c r="F53" s="105"/>
      <c r="G53" s="132"/>
      <c r="N53" s="5"/>
    </row>
    <row r="54" spans="3:14" s="1" customFormat="1" thickTop="1" thickBot="1" x14ac:dyDescent="0.35">
      <c r="C54" s="93"/>
      <c r="D54" s="105"/>
      <c r="E54" s="105"/>
      <c r="F54" s="105"/>
      <c r="G54" s="132"/>
      <c r="N54" s="5"/>
    </row>
    <row r="55" spans="3:14" s="1" customFormat="1" thickTop="1" thickBot="1" x14ac:dyDescent="0.35">
      <c r="C55" s="93"/>
      <c r="D55" s="105"/>
      <c r="E55" s="105"/>
      <c r="F55" s="105"/>
      <c r="G55" s="132"/>
      <c r="N55" s="5"/>
    </row>
    <row r="56" spans="3:14" s="1" customFormat="1" thickTop="1" thickBot="1" x14ac:dyDescent="0.35">
      <c r="C56" s="93"/>
      <c r="D56" s="105"/>
      <c r="E56" s="105"/>
      <c r="F56" s="105"/>
      <c r="G56" s="132"/>
      <c r="N56" s="5"/>
    </row>
    <row r="57" spans="3:14" s="1" customFormat="1" thickTop="1" thickBot="1" x14ac:dyDescent="0.35">
      <c r="C57" s="93"/>
      <c r="D57" s="105"/>
      <c r="E57" s="105"/>
      <c r="F57" s="105"/>
      <c r="G57" s="132"/>
      <c r="N57" s="5"/>
    </row>
    <row r="58" spans="3:14" s="1" customFormat="1" thickTop="1" thickBot="1" x14ac:dyDescent="0.35">
      <c r="C58" s="93"/>
      <c r="D58" s="105"/>
      <c r="E58" s="105"/>
      <c r="F58" s="105"/>
      <c r="G58" s="132"/>
      <c r="N58" s="5"/>
    </row>
    <row r="59" spans="3:14" s="1" customFormat="1" thickTop="1" thickBot="1" x14ac:dyDescent="0.35">
      <c r="C59" s="93"/>
      <c r="G59" s="132"/>
      <c r="N59" s="5"/>
    </row>
    <row r="60" spans="3:14" s="1" customFormat="1" thickTop="1" thickBot="1" x14ac:dyDescent="0.35">
      <c r="C60" s="93"/>
      <c r="D60" s="105"/>
      <c r="E60" s="105"/>
      <c r="F60" s="105"/>
      <c r="G60" s="132"/>
      <c r="N60" s="5"/>
    </row>
    <row r="61" spans="3:14" s="1" customFormat="1" thickTop="1" thickBot="1" x14ac:dyDescent="0.35">
      <c r="C61" s="93"/>
      <c r="D61" s="121"/>
      <c r="E61" s="121"/>
      <c r="F61" s="121"/>
      <c r="N61" s="5"/>
    </row>
    <row r="62" spans="3:14" s="1" customFormat="1" thickTop="1" thickBot="1" x14ac:dyDescent="0.35">
      <c r="C62" s="93"/>
      <c r="D62" s="121"/>
      <c r="E62" s="121"/>
      <c r="F62" s="121"/>
      <c r="N62" s="5"/>
    </row>
    <row r="63" spans="3:14" s="1" customFormat="1" thickTop="1" thickBot="1" x14ac:dyDescent="0.35">
      <c r="C63" s="93"/>
      <c r="D63" s="121"/>
      <c r="E63" s="121"/>
      <c r="F63" s="121"/>
      <c r="N63" s="5"/>
    </row>
    <row r="64" spans="3:14" s="1" customFormat="1" thickTop="1" thickBot="1" x14ac:dyDescent="0.35">
      <c r="C64" s="93"/>
      <c r="D64" s="121"/>
      <c r="E64" s="121"/>
      <c r="F64" s="121"/>
      <c r="N64" s="5"/>
    </row>
    <row r="65" spans="3:14" s="1" customFormat="1" thickTop="1" thickBot="1" x14ac:dyDescent="0.35">
      <c r="C65" s="131"/>
      <c r="N65" s="16"/>
    </row>
    <row r="66" spans="3:14" s="1" customFormat="1" thickTop="1" thickBot="1" x14ac:dyDescent="0.35">
      <c r="C66" s="131"/>
      <c r="N66" s="16"/>
    </row>
    <row r="67" spans="3:14" s="1" customFormat="1" thickTop="1" thickBot="1" x14ac:dyDescent="0.35">
      <c r="C67" s="131"/>
      <c r="N67" s="16"/>
    </row>
    <row r="68" spans="3:14" s="1" customFormat="1" thickTop="1" thickBot="1" x14ac:dyDescent="0.35">
      <c r="C68" s="93"/>
      <c r="D68" s="105"/>
      <c r="E68" s="105"/>
      <c r="F68" s="105"/>
      <c r="G68" s="132"/>
      <c r="N68" s="5"/>
    </row>
    <row r="69" spans="3:14" s="1" customFormat="1" thickTop="1" thickBot="1" x14ac:dyDescent="0.35">
      <c r="C69" s="93"/>
      <c r="D69" s="105"/>
      <c r="E69" s="105"/>
      <c r="F69" s="105"/>
      <c r="G69" s="132"/>
      <c r="N69" s="5"/>
    </row>
    <row r="70" spans="3:14" s="1" customFormat="1" thickTop="1" thickBot="1" x14ac:dyDescent="0.35">
      <c r="C70" s="93"/>
      <c r="D70" s="105"/>
      <c r="E70" s="105"/>
      <c r="F70" s="105"/>
      <c r="G70" s="132"/>
      <c r="N70" s="5"/>
    </row>
    <row r="71" spans="3:14" s="1" customFormat="1" thickTop="1" thickBot="1" x14ac:dyDescent="0.35">
      <c r="C71" s="93"/>
      <c r="D71" s="105"/>
      <c r="E71" s="105"/>
      <c r="F71" s="105"/>
      <c r="G71" s="133"/>
      <c r="N71" s="5"/>
    </row>
    <row r="72" spans="3:14" s="1" customFormat="1" thickTop="1" thickBot="1" x14ac:dyDescent="0.35">
      <c r="C72" s="93"/>
      <c r="D72" s="105"/>
      <c r="E72" s="105"/>
      <c r="F72" s="105"/>
      <c r="G72" s="132"/>
      <c r="N72" s="5"/>
    </row>
    <row r="73" spans="3:14" s="1" customFormat="1" thickTop="1" thickBot="1" x14ac:dyDescent="0.35">
      <c r="C73" s="93"/>
      <c r="D73" s="105"/>
      <c r="E73" s="105"/>
      <c r="F73" s="105"/>
      <c r="G73" s="132"/>
      <c r="N73" s="5"/>
    </row>
    <row r="74" spans="3:14" s="1" customFormat="1" thickTop="1" thickBot="1" x14ac:dyDescent="0.35">
      <c r="C74" s="93"/>
      <c r="D74" s="105"/>
      <c r="E74" s="105"/>
      <c r="F74" s="105"/>
      <c r="G74" s="132"/>
      <c r="N74" s="5"/>
    </row>
    <row r="75" spans="3:14" s="1" customFormat="1" thickTop="1" thickBot="1" x14ac:dyDescent="0.35">
      <c r="C75" s="93"/>
      <c r="D75" s="105"/>
      <c r="E75" s="105"/>
      <c r="F75" s="105"/>
      <c r="G75" s="132"/>
      <c r="N75" s="5"/>
    </row>
    <row r="76" spans="3:14" s="1" customFormat="1" thickTop="1" thickBot="1" x14ac:dyDescent="0.35">
      <c r="C76" s="93"/>
      <c r="D76" s="105"/>
      <c r="E76" s="105"/>
      <c r="F76" s="105"/>
      <c r="G76" s="132"/>
      <c r="N76" s="5"/>
    </row>
    <row r="77" spans="3:14" s="1" customFormat="1" thickTop="1" thickBot="1" x14ac:dyDescent="0.35">
      <c r="C77" s="93"/>
      <c r="G77" s="132"/>
      <c r="N77" s="5"/>
    </row>
    <row r="78" spans="3:14" s="1" customFormat="1" thickTop="1" thickBot="1" x14ac:dyDescent="0.35">
      <c r="C78" s="93"/>
      <c r="D78" s="105"/>
      <c r="E78" s="105"/>
      <c r="F78" s="105"/>
      <c r="G78" s="132"/>
      <c r="N78" s="5"/>
    </row>
    <row r="79" spans="3:14" s="1" customFormat="1" thickTop="1" thickBot="1" x14ac:dyDescent="0.35">
      <c r="C79" s="93"/>
      <c r="D79" s="121"/>
      <c r="E79" s="121"/>
      <c r="F79" s="121"/>
      <c r="N79" s="5"/>
    </row>
    <row r="80" spans="3:14" s="1" customFormat="1" thickTop="1" thickBot="1" x14ac:dyDescent="0.35">
      <c r="C80" s="93"/>
      <c r="D80" s="121"/>
      <c r="E80" s="121"/>
      <c r="F80" s="121"/>
      <c r="N80" s="5"/>
    </row>
    <row r="81" spans="3:14" s="1" customFormat="1" thickTop="1" thickBot="1" x14ac:dyDescent="0.35">
      <c r="C81" s="93"/>
      <c r="D81" s="121"/>
      <c r="E81" s="121"/>
      <c r="F81" s="121"/>
      <c r="N81" s="5"/>
    </row>
    <row r="82" spans="3:14" s="1" customFormat="1" thickTop="1" thickBot="1" x14ac:dyDescent="0.35">
      <c r="C82" s="93"/>
      <c r="D82" s="121"/>
      <c r="E82" s="121"/>
      <c r="F82" s="121"/>
      <c r="N82" s="5"/>
    </row>
    <row r="83" spans="3:14" s="1" customFormat="1" thickTop="1" thickBot="1" x14ac:dyDescent="0.35">
      <c r="C83" s="131"/>
      <c r="N83" s="16"/>
    </row>
    <row r="84" spans="3:14" s="1" customFormat="1" thickTop="1" thickBot="1" x14ac:dyDescent="0.35">
      <c r="C84" s="131"/>
      <c r="N84" s="16"/>
    </row>
    <row r="85" spans="3:14" s="1" customFormat="1" thickTop="1" thickBot="1" x14ac:dyDescent="0.35">
      <c r="C85" s="131"/>
      <c r="N85" s="16"/>
    </row>
    <row r="86" spans="3:14" s="1" customFormat="1" thickTop="1" thickBot="1" x14ac:dyDescent="0.35">
      <c r="C86" s="131"/>
      <c r="N86" s="16"/>
    </row>
    <row r="87" spans="3:14" s="1" customFormat="1" thickTop="1" thickBot="1" x14ac:dyDescent="0.35">
      <c r="C87" s="131"/>
      <c r="N87" s="16"/>
    </row>
    <row r="88" spans="3:14" s="1" customFormat="1" thickTop="1" thickBot="1" x14ac:dyDescent="0.35">
      <c r="C88" s="131"/>
      <c r="N88" s="16"/>
    </row>
    <row r="89" spans="3:14" s="1" customFormat="1" thickTop="1" thickBot="1" x14ac:dyDescent="0.35">
      <c r="C89" s="131"/>
      <c r="N89" s="16"/>
    </row>
    <row r="90" spans="3:14" s="1" customFormat="1" thickTop="1" thickBot="1" x14ac:dyDescent="0.35">
      <c r="C90" s="131"/>
      <c r="N90" s="16"/>
    </row>
    <row r="91" spans="3:14" s="1" customFormat="1" thickTop="1" thickBot="1" x14ac:dyDescent="0.35">
      <c r="C91" s="131"/>
      <c r="N91" s="16"/>
    </row>
    <row r="92" spans="3:14" s="1" customFormat="1" thickTop="1" thickBot="1" x14ac:dyDescent="0.35">
      <c r="C92" s="131"/>
      <c r="N92" s="16"/>
    </row>
    <row r="93" spans="3:14" s="1" customFormat="1" thickTop="1" thickBot="1" x14ac:dyDescent="0.35">
      <c r="C93" s="131"/>
      <c r="N93" s="16"/>
    </row>
    <row r="94" spans="3:14" s="1" customFormat="1" thickTop="1" thickBot="1" x14ac:dyDescent="0.35">
      <c r="C94" s="131"/>
      <c r="N94" s="16"/>
    </row>
    <row r="95" spans="3:14" s="1" customFormat="1" thickTop="1" thickBot="1" x14ac:dyDescent="0.35">
      <c r="C95" s="131"/>
      <c r="N95" s="16"/>
    </row>
    <row r="96" spans="3:14" s="1" customFormat="1" thickTop="1" thickBot="1" x14ac:dyDescent="0.35">
      <c r="C96" s="131"/>
      <c r="N96" s="16"/>
    </row>
    <row r="97" spans="3:14" s="1" customFormat="1" thickTop="1" thickBot="1" x14ac:dyDescent="0.35">
      <c r="C97" s="131"/>
      <c r="N97" s="16"/>
    </row>
    <row r="98" spans="3:14" s="1" customFormat="1" thickTop="1" thickBot="1" x14ac:dyDescent="0.35">
      <c r="C98" s="131"/>
      <c r="N98" s="16"/>
    </row>
    <row r="99" spans="3:14" s="1" customFormat="1" thickTop="1" thickBot="1" x14ac:dyDescent="0.35">
      <c r="C99" s="131"/>
      <c r="N99" s="16"/>
    </row>
    <row r="100" spans="3:14" s="1" customFormat="1" thickTop="1" thickBot="1" x14ac:dyDescent="0.35">
      <c r="C100" s="131"/>
      <c r="N100" s="16"/>
    </row>
    <row r="101" spans="3:14" s="1" customFormat="1" thickTop="1" thickBot="1" x14ac:dyDescent="0.35">
      <c r="C101" s="131"/>
      <c r="N101" s="16"/>
    </row>
    <row r="102" spans="3:14" s="1" customFormat="1" thickTop="1" thickBot="1" x14ac:dyDescent="0.35">
      <c r="C102" s="131"/>
      <c r="N102" s="16"/>
    </row>
    <row r="103" spans="3:14" s="1" customFormat="1" thickTop="1" thickBot="1" x14ac:dyDescent="0.35">
      <c r="C103" s="131"/>
      <c r="N103" s="16"/>
    </row>
    <row r="104" spans="3:14" s="1" customFormat="1" thickTop="1" thickBot="1" x14ac:dyDescent="0.35">
      <c r="C104" s="131"/>
      <c r="N104" s="16"/>
    </row>
    <row r="105" spans="3:14" s="1" customFormat="1" thickTop="1" thickBot="1" x14ac:dyDescent="0.35">
      <c r="C105" s="131"/>
      <c r="N105" s="16"/>
    </row>
    <row r="106" spans="3:14" s="1" customFormat="1" thickTop="1" thickBot="1" x14ac:dyDescent="0.35">
      <c r="C106" s="131"/>
      <c r="N106" s="16"/>
    </row>
    <row r="107" spans="3:14" s="1" customFormat="1" thickTop="1" thickBot="1" x14ac:dyDescent="0.35">
      <c r="C107" s="131"/>
      <c r="N107" s="16"/>
    </row>
    <row r="108" spans="3:14" s="1" customFormat="1" thickTop="1" thickBot="1" x14ac:dyDescent="0.35">
      <c r="C108" s="131"/>
      <c r="N108" s="16"/>
    </row>
    <row r="109" spans="3:14" s="1" customFormat="1" thickTop="1" thickBot="1" x14ac:dyDescent="0.35">
      <c r="C109" s="131"/>
      <c r="N109" s="16"/>
    </row>
    <row r="110" spans="3:14" s="1" customFormat="1" thickTop="1" thickBot="1" x14ac:dyDescent="0.35">
      <c r="C110" s="131"/>
      <c r="N110" s="16"/>
    </row>
    <row r="111" spans="3:14" s="1" customFormat="1" thickTop="1" thickBot="1" x14ac:dyDescent="0.35">
      <c r="C111" s="131"/>
      <c r="N111" s="16"/>
    </row>
    <row r="112" spans="3:14" s="1" customFormat="1" thickTop="1" thickBot="1" x14ac:dyDescent="0.35">
      <c r="C112" s="131"/>
      <c r="N112" s="16"/>
    </row>
    <row r="113" spans="3:14" s="1" customFormat="1" thickTop="1" thickBot="1" x14ac:dyDescent="0.35">
      <c r="C113" s="131"/>
      <c r="N113" s="16"/>
    </row>
    <row r="114" spans="3:14" s="1" customFormat="1" thickTop="1" thickBot="1" x14ac:dyDescent="0.35">
      <c r="C114" s="131"/>
      <c r="N114" s="16"/>
    </row>
    <row r="115" spans="3:14" s="1" customFormat="1" thickTop="1" thickBot="1" x14ac:dyDescent="0.35">
      <c r="C115" s="131"/>
      <c r="N115" s="16"/>
    </row>
    <row r="116" spans="3:14" s="1" customFormat="1" thickTop="1" thickBot="1" x14ac:dyDescent="0.35">
      <c r="C116" s="131"/>
      <c r="N116" s="16"/>
    </row>
    <row r="117" spans="3:14" s="1" customFormat="1" thickTop="1" thickBot="1" x14ac:dyDescent="0.35">
      <c r="C117" s="131"/>
      <c r="N117" s="16"/>
    </row>
    <row r="118" spans="3:14" s="1" customFormat="1" thickTop="1" thickBot="1" x14ac:dyDescent="0.35">
      <c r="C118" s="131"/>
      <c r="N118" s="16"/>
    </row>
    <row r="119" spans="3:14" s="1" customFormat="1" thickTop="1" thickBot="1" x14ac:dyDescent="0.35">
      <c r="C119" s="131"/>
      <c r="N119" s="16"/>
    </row>
    <row r="120" spans="3:14" s="1" customFormat="1" thickTop="1" thickBot="1" x14ac:dyDescent="0.35">
      <c r="C120" s="131"/>
      <c r="N120" s="16"/>
    </row>
    <row r="121" spans="3:14" s="1" customFormat="1" thickTop="1" thickBot="1" x14ac:dyDescent="0.35">
      <c r="C121" s="131"/>
      <c r="N121" s="16"/>
    </row>
    <row r="122" spans="3:14" s="1" customFormat="1" thickTop="1" thickBot="1" x14ac:dyDescent="0.35">
      <c r="C122" s="131"/>
      <c r="N122" s="16"/>
    </row>
    <row r="123" spans="3:14" s="1" customFormat="1" thickTop="1" thickBot="1" x14ac:dyDescent="0.35">
      <c r="C123" s="131"/>
      <c r="N123" s="16"/>
    </row>
    <row r="124" spans="3:14" s="1" customFormat="1" thickTop="1" thickBot="1" x14ac:dyDescent="0.35">
      <c r="C124" s="131"/>
      <c r="N124" s="16"/>
    </row>
    <row r="125" spans="3:14" s="1" customFormat="1" thickTop="1" thickBot="1" x14ac:dyDescent="0.35">
      <c r="C125" s="131"/>
      <c r="N125" s="16"/>
    </row>
    <row r="126" spans="3:14" s="1" customFormat="1" thickTop="1" thickBot="1" x14ac:dyDescent="0.35">
      <c r="C126" s="131"/>
      <c r="N126" s="16"/>
    </row>
    <row r="127" spans="3:14" s="1" customFormat="1" thickTop="1" thickBot="1" x14ac:dyDescent="0.35">
      <c r="C127" s="131"/>
      <c r="N127" s="16"/>
    </row>
    <row r="128" spans="3:14" s="1" customFormat="1" thickTop="1" thickBot="1" x14ac:dyDescent="0.35">
      <c r="C128" s="131"/>
      <c r="N128" s="16"/>
    </row>
    <row r="129" spans="3:14" s="1" customFormat="1" thickTop="1" thickBot="1" x14ac:dyDescent="0.35">
      <c r="C129" s="131"/>
      <c r="N129" s="16"/>
    </row>
    <row r="130" spans="3:14" s="1" customFormat="1" thickTop="1" thickBot="1" x14ac:dyDescent="0.35">
      <c r="C130" s="131"/>
      <c r="N130" s="16"/>
    </row>
    <row r="131" spans="3:14" s="1" customFormat="1" thickTop="1" thickBot="1" x14ac:dyDescent="0.35">
      <c r="C131" s="131"/>
      <c r="N131" s="16"/>
    </row>
    <row r="132" spans="3:14" s="1" customFormat="1" thickTop="1" thickBot="1" x14ac:dyDescent="0.35">
      <c r="C132" s="131"/>
      <c r="N132" s="16"/>
    </row>
    <row r="133" spans="3:14" s="1" customFormat="1" thickTop="1" thickBot="1" x14ac:dyDescent="0.35">
      <c r="C133" s="131"/>
      <c r="N133" s="16"/>
    </row>
    <row r="134" spans="3:14" s="1" customFormat="1" thickTop="1" thickBot="1" x14ac:dyDescent="0.35">
      <c r="C134" s="131"/>
      <c r="N134" s="16"/>
    </row>
    <row r="135" spans="3:14" s="1" customFormat="1" thickTop="1" thickBot="1" x14ac:dyDescent="0.35">
      <c r="C135" s="131"/>
      <c r="N135" s="16"/>
    </row>
    <row r="136" spans="3:14" s="1" customFormat="1" thickTop="1" thickBot="1" x14ac:dyDescent="0.35">
      <c r="C136" s="131"/>
      <c r="N136" s="16"/>
    </row>
    <row r="137" spans="3:14" s="1" customFormat="1" thickTop="1" thickBot="1" x14ac:dyDescent="0.35">
      <c r="C137" s="131"/>
      <c r="N137" s="16"/>
    </row>
    <row r="138" spans="3:14" s="1" customFormat="1" thickTop="1" thickBot="1" x14ac:dyDescent="0.35">
      <c r="C138" s="131"/>
      <c r="N138" s="16"/>
    </row>
    <row r="139" spans="3:14" s="1" customFormat="1" thickTop="1" thickBot="1" x14ac:dyDescent="0.35">
      <c r="C139" s="131"/>
      <c r="N139" s="16"/>
    </row>
    <row r="140" spans="3:14" s="1" customFormat="1" thickTop="1" thickBot="1" x14ac:dyDescent="0.35">
      <c r="C140" s="131"/>
      <c r="N140" s="16"/>
    </row>
    <row r="141" spans="3:14" s="1" customFormat="1" thickTop="1" thickBot="1" x14ac:dyDescent="0.35">
      <c r="C141" s="131"/>
      <c r="N141" s="16"/>
    </row>
    <row r="142" spans="3:14" s="1" customFormat="1" thickTop="1" thickBot="1" x14ac:dyDescent="0.35">
      <c r="C142" s="131"/>
      <c r="N142" s="16"/>
    </row>
    <row r="143" spans="3:14" s="1" customFormat="1" thickTop="1" thickBot="1" x14ac:dyDescent="0.35">
      <c r="C143" s="131"/>
      <c r="N143" s="16"/>
    </row>
    <row r="144" spans="3:14" s="1" customFormat="1" thickTop="1" thickBot="1" x14ac:dyDescent="0.35">
      <c r="C144" s="131"/>
      <c r="N144" s="16"/>
    </row>
    <row r="145" spans="3:14" s="1" customFormat="1" thickTop="1" thickBot="1" x14ac:dyDescent="0.35">
      <c r="C145" s="131"/>
      <c r="N145" s="16"/>
    </row>
    <row r="146" spans="3:14" s="1" customFormat="1" thickTop="1" thickBot="1" x14ac:dyDescent="0.35">
      <c r="C146" s="131"/>
      <c r="N146" s="16"/>
    </row>
    <row r="147" spans="3:14" s="1" customFormat="1" thickTop="1" thickBot="1" x14ac:dyDescent="0.35">
      <c r="C147" s="131"/>
      <c r="N147" s="16"/>
    </row>
    <row r="148" spans="3:14" s="1" customFormat="1" thickTop="1" thickBot="1" x14ac:dyDescent="0.35">
      <c r="C148" s="131"/>
      <c r="N148" s="16"/>
    </row>
    <row r="149" spans="3:14" s="1" customFormat="1" thickTop="1" thickBot="1" x14ac:dyDescent="0.35">
      <c r="C149" s="131"/>
      <c r="N149" s="16"/>
    </row>
    <row r="150" spans="3:14" s="1" customFormat="1" thickTop="1" thickBot="1" x14ac:dyDescent="0.35">
      <c r="C150" s="131"/>
      <c r="N150" s="16"/>
    </row>
    <row r="151" spans="3:14" s="1" customFormat="1" thickTop="1" thickBot="1" x14ac:dyDescent="0.35">
      <c r="C151" s="131"/>
      <c r="N151" s="16"/>
    </row>
    <row r="152" spans="3:14" s="1" customFormat="1" thickTop="1" thickBot="1" x14ac:dyDescent="0.35">
      <c r="C152" s="131"/>
      <c r="N152" s="16"/>
    </row>
    <row r="153" spans="3:14" s="1" customFormat="1" thickTop="1" thickBot="1" x14ac:dyDescent="0.35">
      <c r="C153" s="131"/>
      <c r="N153" s="16"/>
    </row>
    <row r="154" spans="3:14" s="1" customFormat="1" thickTop="1" thickBot="1" x14ac:dyDescent="0.35">
      <c r="C154" s="131"/>
      <c r="N154" s="16"/>
    </row>
    <row r="155" spans="3:14" s="1" customFormat="1" thickTop="1" thickBot="1" x14ac:dyDescent="0.35">
      <c r="C155" s="131"/>
      <c r="N155" s="16"/>
    </row>
    <row r="156" spans="3:14" s="1" customFormat="1" thickTop="1" thickBot="1" x14ac:dyDescent="0.35">
      <c r="C156" s="131"/>
      <c r="N156" s="16"/>
    </row>
    <row r="157" spans="3:14" s="1" customFormat="1" thickTop="1" thickBot="1" x14ac:dyDescent="0.35">
      <c r="C157" s="131"/>
      <c r="N157" s="16"/>
    </row>
    <row r="158" spans="3:14" s="1" customFormat="1" thickTop="1" thickBot="1" x14ac:dyDescent="0.35">
      <c r="C158" s="131"/>
      <c r="N158" s="16"/>
    </row>
    <row r="159" spans="3:14" s="1" customFormat="1" thickTop="1" thickBot="1" x14ac:dyDescent="0.35">
      <c r="C159" s="131"/>
      <c r="N159" s="16"/>
    </row>
    <row r="160" spans="3:14" s="1" customFormat="1" thickTop="1" thickBot="1" x14ac:dyDescent="0.35">
      <c r="C160" s="131"/>
      <c r="N160" s="16"/>
    </row>
    <row r="161" spans="3:14" s="1" customFormat="1" thickTop="1" thickBot="1" x14ac:dyDescent="0.35">
      <c r="C161" s="131"/>
      <c r="N161" s="16"/>
    </row>
    <row r="162" spans="3:14" s="1" customFormat="1" thickTop="1" thickBot="1" x14ac:dyDescent="0.35">
      <c r="C162" s="131"/>
      <c r="N162" s="16"/>
    </row>
    <row r="163" spans="3:14" s="1" customFormat="1" thickTop="1" thickBot="1" x14ac:dyDescent="0.35">
      <c r="C163" s="131"/>
      <c r="N163" s="16"/>
    </row>
    <row r="164" spans="3:14" s="1" customFormat="1" thickTop="1" thickBot="1" x14ac:dyDescent="0.35">
      <c r="C164" s="131"/>
      <c r="N164" s="16"/>
    </row>
    <row r="165" spans="3:14" s="1" customFormat="1" thickTop="1" thickBot="1" x14ac:dyDescent="0.35">
      <c r="C165" s="131"/>
      <c r="N165" s="16"/>
    </row>
    <row r="166" spans="3:14" s="1" customFormat="1" thickTop="1" thickBot="1" x14ac:dyDescent="0.35">
      <c r="C166" s="131"/>
      <c r="N166" s="16"/>
    </row>
    <row r="167" spans="3:14" s="1" customFormat="1" thickTop="1" thickBot="1" x14ac:dyDescent="0.35">
      <c r="C167" s="131"/>
      <c r="N167" s="16"/>
    </row>
    <row r="168" spans="3:14" s="1" customFormat="1" thickTop="1" thickBot="1" x14ac:dyDescent="0.35">
      <c r="C168" s="131"/>
      <c r="N168" s="16"/>
    </row>
    <row r="169" spans="3:14" s="1" customFormat="1" thickTop="1" thickBot="1" x14ac:dyDescent="0.35">
      <c r="C169" s="131"/>
      <c r="N169" s="16"/>
    </row>
    <row r="170" spans="3:14" s="1" customFormat="1" thickTop="1" thickBot="1" x14ac:dyDescent="0.35">
      <c r="C170" s="131"/>
      <c r="N170" s="16"/>
    </row>
    <row r="171" spans="3:14" s="1" customFormat="1" thickTop="1" thickBot="1" x14ac:dyDescent="0.35">
      <c r="C171" s="131"/>
      <c r="N171" s="16"/>
    </row>
    <row r="172" spans="3:14" s="1" customFormat="1" thickTop="1" thickBot="1" x14ac:dyDescent="0.35">
      <c r="C172" s="131"/>
      <c r="N172" s="16"/>
    </row>
    <row r="173" spans="3:14" s="1" customFormat="1" thickTop="1" thickBot="1" x14ac:dyDescent="0.35">
      <c r="C173" s="131"/>
      <c r="N173" s="16"/>
    </row>
    <row r="174" spans="3:14" s="1" customFormat="1" thickTop="1" thickBot="1" x14ac:dyDescent="0.35">
      <c r="C174" s="131"/>
      <c r="N174" s="16"/>
    </row>
    <row r="175" spans="3:14" s="1" customFormat="1" thickTop="1" thickBot="1" x14ac:dyDescent="0.35">
      <c r="C175" s="131"/>
      <c r="N175" s="16"/>
    </row>
    <row r="176" spans="3:14" s="1" customFormat="1" thickTop="1" thickBot="1" x14ac:dyDescent="0.35">
      <c r="C176" s="131"/>
      <c r="N176" s="16"/>
    </row>
    <row r="177" spans="3:14" s="1" customFormat="1" thickTop="1" thickBot="1" x14ac:dyDescent="0.35">
      <c r="C177" s="131"/>
      <c r="N177" s="16"/>
    </row>
    <row r="178" spans="3:14" s="1" customFormat="1" thickTop="1" thickBot="1" x14ac:dyDescent="0.35">
      <c r="C178" s="131"/>
      <c r="N178" s="16"/>
    </row>
    <row r="179" spans="3:14" s="1" customFormat="1" thickTop="1" thickBot="1" x14ac:dyDescent="0.35">
      <c r="C179" s="131"/>
      <c r="N179" s="16"/>
    </row>
    <row r="180" spans="3:14" s="1" customFormat="1" thickTop="1" thickBot="1" x14ac:dyDescent="0.35">
      <c r="C180" s="131"/>
      <c r="N180" s="16"/>
    </row>
    <row r="181" spans="3:14" s="1" customFormat="1" thickTop="1" thickBot="1" x14ac:dyDescent="0.35">
      <c r="C181" s="131"/>
      <c r="N181" s="16"/>
    </row>
    <row r="182" spans="3:14" s="1" customFormat="1" thickTop="1" thickBot="1" x14ac:dyDescent="0.35">
      <c r="C182" s="131"/>
      <c r="N182" s="16"/>
    </row>
    <row r="183" spans="3:14" s="1" customFormat="1" thickTop="1" thickBot="1" x14ac:dyDescent="0.35">
      <c r="C183" s="131"/>
      <c r="N183" s="16"/>
    </row>
    <row r="184" spans="3:14" s="1" customFormat="1" thickTop="1" thickBot="1" x14ac:dyDescent="0.35">
      <c r="C184" s="131"/>
      <c r="N184" s="16"/>
    </row>
    <row r="185" spans="3:14" s="1" customFormat="1" thickTop="1" thickBot="1" x14ac:dyDescent="0.35">
      <c r="C185" s="131"/>
      <c r="N185" s="16"/>
    </row>
    <row r="186" spans="3:14" s="1" customFormat="1" thickTop="1" thickBot="1" x14ac:dyDescent="0.35">
      <c r="C186" s="131"/>
      <c r="N186" s="16"/>
    </row>
    <row r="187" spans="3:14" s="1" customFormat="1" thickTop="1" thickBot="1" x14ac:dyDescent="0.35">
      <c r="C187" s="131"/>
      <c r="N187" s="16"/>
    </row>
    <row r="188" spans="3:14" s="1" customFormat="1" thickTop="1" thickBot="1" x14ac:dyDescent="0.35">
      <c r="C188" s="131"/>
      <c r="N188" s="16"/>
    </row>
    <row r="189" spans="3:14" s="1" customFormat="1" thickTop="1" thickBot="1" x14ac:dyDescent="0.35">
      <c r="C189" s="131"/>
      <c r="N189" s="16"/>
    </row>
    <row r="190" spans="3:14" s="1" customFormat="1" thickTop="1" thickBot="1" x14ac:dyDescent="0.35">
      <c r="C190" s="131"/>
      <c r="N190" s="16"/>
    </row>
    <row r="191" spans="3:14" s="1" customFormat="1" thickTop="1" thickBot="1" x14ac:dyDescent="0.35">
      <c r="C191" s="131"/>
      <c r="N191" s="16"/>
    </row>
    <row r="192" spans="3:14" s="1" customFormat="1" thickTop="1" thickBot="1" x14ac:dyDescent="0.35">
      <c r="C192" s="131"/>
      <c r="N192" s="16"/>
    </row>
    <row r="193" spans="3:14" s="1" customFormat="1" thickTop="1" thickBot="1" x14ac:dyDescent="0.35">
      <c r="C193" s="131"/>
      <c r="N193" s="16"/>
    </row>
    <row r="194" spans="3:14" s="1" customFormat="1" thickTop="1" thickBot="1" x14ac:dyDescent="0.35">
      <c r="C194" s="131"/>
      <c r="N194" s="16"/>
    </row>
    <row r="195" spans="3:14" s="1" customFormat="1" thickTop="1" thickBot="1" x14ac:dyDescent="0.35">
      <c r="C195" s="131"/>
      <c r="N195" s="16"/>
    </row>
    <row r="196" spans="3:14" s="1" customFormat="1" thickTop="1" thickBot="1" x14ac:dyDescent="0.35">
      <c r="C196" s="131"/>
      <c r="N196" s="16"/>
    </row>
    <row r="197" spans="3:14" s="1" customFormat="1" thickTop="1" thickBot="1" x14ac:dyDescent="0.35">
      <c r="C197" s="131"/>
      <c r="N197" s="16"/>
    </row>
    <row r="198" spans="3:14" s="1" customFormat="1" thickTop="1" thickBot="1" x14ac:dyDescent="0.35">
      <c r="C198" s="131"/>
      <c r="N198" s="16"/>
    </row>
    <row r="199" spans="3:14" s="1" customFormat="1" thickTop="1" thickBot="1" x14ac:dyDescent="0.35">
      <c r="C199" s="131"/>
      <c r="N199" s="16"/>
    </row>
    <row r="200" spans="3:14" s="1" customFormat="1" thickTop="1" thickBot="1" x14ac:dyDescent="0.35">
      <c r="C200" s="131"/>
      <c r="N200" s="16"/>
    </row>
    <row r="201" spans="3:14" s="1" customFormat="1" thickTop="1" thickBot="1" x14ac:dyDescent="0.35">
      <c r="C201" s="131"/>
      <c r="N201" s="16"/>
    </row>
    <row r="202" spans="3:14" s="1" customFormat="1" thickTop="1" thickBot="1" x14ac:dyDescent="0.35">
      <c r="C202" s="131"/>
      <c r="N202" s="16"/>
    </row>
    <row r="203" spans="3:14" s="1" customFormat="1" thickTop="1" thickBot="1" x14ac:dyDescent="0.35">
      <c r="C203" s="131"/>
      <c r="N203" s="16"/>
    </row>
    <row r="204" spans="3:14" s="1" customFormat="1" thickTop="1" thickBot="1" x14ac:dyDescent="0.35">
      <c r="C204" s="131"/>
      <c r="N204" s="16"/>
    </row>
    <row r="205" spans="3:14" s="1" customFormat="1" thickTop="1" thickBot="1" x14ac:dyDescent="0.35">
      <c r="C205" s="131"/>
      <c r="N205" s="16"/>
    </row>
    <row r="206" spans="3:14" s="1" customFormat="1" thickTop="1" thickBot="1" x14ac:dyDescent="0.35">
      <c r="C206" s="131"/>
      <c r="N206" s="16"/>
    </row>
    <row r="207" spans="3:14" s="1" customFormat="1" thickTop="1" thickBot="1" x14ac:dyDescent="0.35">
      <c r="C207" s="131"/>
      <c r="N207" s="16"/>
    </row>
    <row r="208" spans="3:14" s="1" customFormat="1" thickTop="1" thickBot="1" x14ac:dyDescent="0.35">
      <c r="C208" s="131"/>
      <c r="N208" s="16"/>
    </row>
    <row r="209" spans="3:14" s="1" customFormat="1" thickTop="1" thickBot="1" x14ac:dyDescent="0.35">
      <c r="C209" s="131"/>
      <c r="N209" s="16"/>
    </row>
    <row r="210" spans="3:14" s="1" customFormat="1" thickTop="1" thickBot="1" x14ac:dyDescent="0.35">
      <c r="C210" s="131"/>
      <c r="N210" s="16"/>
    </row>
    <row r="211" spans="3:14" s="1" customFormat="1" thickTop="1" thickBot="1" x14ac:dyDescent="0.35">
      <c r="C211" s="131"/>
      <c r="N211" s="16"/>
    </row>
    <row r="212" spans="3:14" s="1" customFormat="1" thickTop="1" thickBot="1" x14ac:dyDescent="0.35">
      <c r="C212" s="131"/>
      <c r="N212" s="16"/>
    </row>
    <row r="213" spans="3:14" s="1" customFormat="1" thickTop="1" thickBot="1" x14ac:dyDescent="0.35">
      <c r="C213" s="131"/>
      <c r="N213" s="16"/>
    </row>
    <row r="214" spans="3:14" s="1" customFormat="1" thickTop="1" thickBot="1" x14ac:dyDescent="0.35">
      <c r="C214" s="131"/>
      <c r="N214" s="16"/>
    </row>
    <row r="215" spans="3:14" s="1" customFormat="1" thickTop="1" thickBot="1" x14ac:dyDescent="0.35">
      <c r="C215" s="131"/>
      <c r="N215" s="16"/>
    </row>
    <row r="216" spans="3:14" s="1" customFormat="1" thickTop="1" thickBot="1" x14ac:dyDescent="0.35">
      <c r="C216" s="131"/>
      <c r="N216" s="16"/>
    </row>
    <row r="217" spans="3:14" s="1" customFormat="1" thickTop="1" thickBot="1" x14ac:dyDescent="0.35">
      <c r="C217" s="131"/>
      <c r="N217" s="16"/>
    </row>
    <row r="218" spans="3:14" s="1" customFormat="1" thickTop="1" thickBot="1" x14ac:dyDescent="0.35">
      <c r="C218" s="131"/>
      <c r="N218" s="16"/>
    </row>
    <row r="219" spans="3:14" s="1" customFormat="1" thickTop="1" thickBot="1" x14ac:dyDescent="0.35">
      <c r="C219" s="131"/>
      <c r="N219" s="16"/>
    </row>
    <row r="220" spans="3:14" s="1" customFormat="1" thickTop="1" thickBot="1" x14ac:dyDescent="0.35">
      <c r="C220" s="131"/>
      <c r="N220" s="16"/>
    </row>
    <row r="221" spans="3:14" s="1" customFormat="1" thickTop="1" thickBot="1" x14ac:dyDescent="0.35">
      <c r="C221" s="131"/>
      <c r="N221" s="16"/>
    </row>
    <row r="222" spans="3:14" s="1" customFormat="1" thickTop="1" thickBot="1" x14ac:dyDescent="0.35">
      <c r="C222" s="131"/>
      <c r="N222" s="16"/>
    </row>
    <row r="223" spans="3:14" s="1" customFormat="1" thickTop="1" thickBot="1" x14ac:dyDescent="0.35">
      <c r="C223" s="131"/>
      <c r="N223" s="16"/>
    </row>
    <row r="224" spans="3:14" s="1" customFormat="1" thickTop="1" thickBot="1" x14ac:dyDescent="0.35">
      <c r="C224" s="131"/>
      <c r="N224" s="16"/>
    </row>
    <row r="225" spans="3:14" s="1" customFormat="1" thickTop="1" thickBot="1" x14ac:dyDescent="0.35">
      <c r="C225" s="131"/>
      <c r="N225" s="16"/>
    </row>
    <row r="226" spans="3:14" s="1" customFormat="1" thickTop="1" thickBot="1" x14ac:dyDescent="0.35">
      <c r="C226" s="131"/>
      <c r="N226" s="16"/>
    </row>
    <row r="227" spans="3:14" s="1" customFormat="1" thickTop="1" thickBot="1" x14ac:dyDescent="0.35">
      <c r="C227" s="131"/>
      <c r="N227" s="16"/>
    </row>
    <row r="228" spans="3:14" s="1" customFormat="1" thickTop="1" thickBot="1" x14ac:dyDescent="0.35">
      <c r="C228" s="131"/>
      <c r="N228" s="16"/>
    </row>
    <row r="229" spans="3:14" s="1" customFormat="1" thickTop="1" thickBot="1" x14ac:dyDescent="0.35">
      <c r="C229" s="131"/>
      <c r="N229" s="16"/>
    </row>
    <row r="230" spans="3:14" s="1" customFormat="1" thickTop="1" thickBot="1" x14ac:dyDescent="0.35">
      <c r="C230" s="131"/>
      <c r="N230" s="16"/>
    </row>
    <row r="231" spans="3:14" s="1" customFormat="1" thickTop="1" thickBot="1" x14ac:dyDescent="0.35">
      <c r="C231" s="131"/>
      <c r="N231" s="16"/>
    </row>
    <row r="232" spans="3:14" s="1" customFormat="1" thickTop="1" thickBot="1" x14ac:dyDescent="0.35">
      <c r="C232" s="131"/>
      <c r="N232" s="16"/>
    </row>
    <row r="233" spans="3:14" s="1" customFormat="1" thickTop="1" thickBot="1" x14ac:dyDescent="0.35">
      <c r="C233" s="131"/>
      <c r="N233" s="16"/>
    </row>
    <row r="234" spans="3:14" s="1" customFormat="1" thickTop="1" thickBot="1" x14ac:dyDescent="0.35">
      <c r="C234" s="131"/>
      <c r="N234" s="16"/>
    </row>
    <row r="235" spans="3:14" s="1" customFormat="1" thickTop="1" thickBot="1" x14ac:dyDescent="0.35">
      <c r="C235" s="131"/>
      <c r="N235" s="16"/>
    </row>
    <row r="236" spans="3:14" s="1" customFormat="1" thickTop="1" thickBot="1" x14ac:dyDescent="0.35">
      <c r="C236" s="131"/>
      <c r="N236" s="16"/>
    </row>
    <row r="237" spans="3:14" s="1" customFormat="1" thickTop="1" thickBot="1" x14ac:dyDescent="0.35">
      <c r="C237" s="131"/>
      <c r="N237" s="16"/>
    </row>
    <row r="238" spans="3:14" s="1" customFormat="1" thickTop="1" thickBot="1" x14ac:dyDescent="0.35">
      <c r="C238" s="131"/>
      <c r="N238" s="16"/>
    </row>
    <row r="239" spans="3:14" s="1" customFormat="1" thickTop="1" thickBot="1" x14ac:dyDescent="0.35">
      <c r="C239" s="131"/>
      <c r="N239" s="16"/>
    </row>
    <row r="240" spans="3:14" s="1" customFormat="1" thickTop="1" thickBot="1" x14ac:dyDescent="0.35">
      <c r="C240" s="131"/>
      <c r="N240" s="16"/>
    </row>
    <row r="241" spans="3:14" s="1" customFormat="1" thickTop="1" thickBot="1" x14ac:dyDescent="0.35">
      <c r="C241" s="131"/>
      <c r="N241" s="16"/>
    </row>
    <row r="242" spans="3:14" s="1" customFormat="1" thickTop="1" thickBot="1" x14ac:dyDescent="0.35">
      <c r="C242" s="131"/>
      <c r="N242" s="16"/>
    </row>
    <row r="243" spans="3:14" s="1" customFormat="1" thickTop="1" thickBot="1" x14ac:dyDescent="0.35">
      <c r="C243" s="131"/>
      <c r="N243" s="16"/>
    </row>
    <row r="244" spans="3:14" s="1" customFormat="1" thickTop="1" thickBot="1" x14ac:dyDescent="0.35">
      <c r="C244" s="131"/>
      <c r="N244" s="16"/>
    </row>
    <row r="245" spans="3:14" s="1" customFormat="1" thickTop="1" thickBot="1" x14ac:dyDescent="0.35">
      <c r="C245" s="131"/>
      <c r="N245" s="16"/>
    </row>
    <row r="246" spans="3:14" s="1" customFormat="1" thickTop="1" thickBot="1" x14ac:dyDescent="0.35">
      <c r="C246" s="131"/>
      <c r="N246" s="16"/>
    </row>
    <row r="247" spans="3:14" s="1" customFormat="1" thickTop="1" thickBot="1" x14ac:dyDescent="0.35">
      <c r="C247" s="131"/>
      <c r="N247" s="16"/>
    </row>
    <row r="248" spans="3:14" s="1" customFormat="1" thickTop="1" thickBot="1" x14ac:dyDescent="0.35">
      <c r="C248" s="131"/>
      <c r="N248" s="16"/>
    </row>
    <row r="249" spans="3:14" s="1" customFormat="1" thickTop="1" thickBot="1" x14ac:dyDescent="0.35">
      <c r="C249" s="131"/>
      <c r="N249" s="16"/>
    </row>
    <row r="250" spans="3:14" s="1" customFormat="1" thickTop="1" thickBot="1" x14ac:dyDescent="0.35">
      <c r="C250" s="131"/>
      <c r="N250" s="16"/>
    </row>
    <row r="251" spans="3:14" s="1" customFormat="1" thickTop="1" thickBot="1" x14ac:dyDescent="0.35">
      <c r="C251" s="131"/>
      <c r="N251" s="16"/>
    </row>
    <row r="252" spans="3:14" s="1" customFormat="1" thickTop="1" thickBot="1" x14ac:dyDescent="0.35">
      <c r="C252" s="131"/>
      <c r="N252" s="16"/>
    </row>
    <row r="253" spans="3:14" s="1" customFormat="1" thickTop="1" thickBot="1" x14ac:dyDescent="0.35">
      <c r="C253" s="131"/>
      <c r="N253" s="16"/>
    </row>
    <row r="254" spans="3:14" s="1" customFormat="1" thickTop="1" thickBot="1" x14ac:dyDescent="0.35">
      <c r="C254" s="131"/>
      <c r="N254" s="16"/>
    </row>
    <row r="255" spans="3:14" s="1" customFormat="1" thickTop="1" thickBot="1" x14ac:dyDescent="0.35">
      <c r="C255" s="131"/>
      <c r="N255" s="16"/>
    </row>
    <row r="256" spans="3:14" s="1" customFormat="1" thickTop="1" thickBot="1" x14ac:dyDescent="0.35">
      <c r="C256" s="131"/>
      <c r="N256" s="16"/>
    </row>
    <row r="257" spans="3:14" s="1" customFormat="1" thickTop="1" thickBot="1" x14ac:dyDescent="0.35">
      <c r="C257" s="131"/>
      <c r="N257" s="16"/>
    </row>
    <row r="258" spans="3:14" s="1" customFormat="1" thickTop="1" thickBot="1" x14ac:dyDescent="0.35">
      <c r="C258" s="131"/>
      <c r="N258" s="16"/>
    </row>
    <row r="259" spans="3:14" s="1" customFormat="1" thickTop="1" thickBot="1" x14ac:dyDescent="0.35">
      <c r="C259" s="131"/>
      <c r="N259" s="16"/>
    </row>
    <row r="260" spans="3:14" s="1" customFormat="1" thickTop="1" thickBot="1" x14ac:dyDescent="0.35">
      <c r="C260" s="131"/>
      <c r="N260" s="16"/>
    </row>
    <row r="261" spans="3:14" s="1" customFormat="1" thickTop="1" thickBot="1" x14ac:dyDescent="0.35">
      <c r="C261" s="131"/>
      <c r="N261" s="16"/>
    </row>
    <row r="262" spans="3:14" s="1" customFormat="1" thickTop="1" thickBot="1" x14ac:dyDescent="0.35">
      <c r="C262" s="131"/>
      <c r="N262" s="16"/>
    </row>
    <row r="263" spans="3:14" s="1" customFormat="1" thickTop="1" thickBot="1" x14ac:dyDescent="0.35">
      <c r="C263" s="131"/>
      <c r="N263" s="16"/>
    </row>
    <row r="264" spans="3:14" s="1" customFormat="1" thickTop="1" thickBot="1" x14ac:dyDescent="0.35">
      <c r="C264" s="131"/>
      <c r="N264" s="16"/>
    </row>
    <row r="265" spans="3:14" s="1" customFormat="1" thickTop="1" thickBot="1" x14ac:dyDescent="0.35">
      <c r="C265" s="131"/>
      <c r="N265" s="16"/>
    </row>
    <row r="266" spans="3:14" s="1" customFormat="1" thickTop="1" thickBot="1" x14ac:dyDescent="0.35">
      <c r="C266" s="131"/>
      <c r="N266" s="16"/>
    </row>
    <row r="267" spans="3:14" s="1" customFormat="1" thickTop="1" thickBot="1" x14ac:dyDescent="0.35">
      <c r="C267" s="131"/>
      <c r="N267" s="16"/>
    </row>
    <row r="268" spans="3:14" s="1" customFormat="1" thickTop="1" thickBot="1" x14ac:dyDescent="0.35">
      <c r="C268" s="131"/>
      <c r="N268" s="16"/>
    </row>
    <row r="269" spans="3:14" s="1" customFormat="1" thickTop="1" thickBot="1" x14ac:dyDescent="0.35">
      <c r="C269" s="131"/>
      <c r="N269" s="16"/>
    </row>
    <row r="270" spans="3:14" s="1" customFormat="1" thickTop="1" thickBot="1" x14ac:dyDescent="0.35">
      <c r="C270" s="131"/>
      <c r="N270" s="16"/>
    </row>
    <row r="271" spans="3:14" s="1" customFormat="1" thickTop="1" thickBot="1" x14ac:dyDescent="0.35">
      <c r="C271" s="131"/>
      <c r="N271" s="16"/>
    </row>
    <row r="272" spans="3:14" s="1" customFormat="1" thickTop="1" thickBot="1" x14ac:dyDescent="0.35">
      <c r="C272" s="131"/>
      <c r="N272" s="16"/>
    </row>
    <row r="273" spans="3:14" s="1" customFormat="1" thickTop="1" thickBot="1" x14ac:dyDescent="0.35">
      <c r="C273" s="131"/>
      <c r="N273" s="16"/>
    </row>
    <row r="274" spans="3:14" s="1" customFormat="1" thickTop="1" thickBot="1" x14ac:dyDescent="0.35">
      <c r="C274" s="131"/>
      <c r="N274" s="16"/>
    </row>
    <row r="275" spans="3:14" s="1" customFormat="1" thickTop="1" thickBot="1" x14ac:dyDescent="0.35">
      <c r="C275" s="131"/>
      <c r="N275" s="16"/>
    </row>
    <row r="276" spans="3:14" s="1" customFormat="1" thickTop="1" thickBot="1" x14ac:dyDescent="0.35">
      <c r="C276" s="131"/>
      <c r="N276" s="16"/>
    </row>
    <row r="277" spans="3:14" s="1" customFormat="1" thickTop="1" thickBot="1" x14ac:dyDescent="0.35">
      <c r="C277" s="131"/>
      <c r="N277" s="16"/>
    </row>
    <row r="278" spans="3:14" s="1" customFormat="1" thickTop="1" thickBot="1" x14ac:dyDescent="0.35">
      <c r="C278" s="131"/>
      <c r="N278" s="16"/>
    </row>
    <row r="279" spans="3:14" s="1" customFormat="1" thickTop="1" thickBot="1" x14ac:dyDescent="0.35">
      <c r="C279" s="131"/>
      <c r="N279" s="16"/>
    </row>
    <row r="280" spans="3:14" s="1" customFormat="1" thickTop="1" thickBot="1" x14ac:dyDescent="0.35">
      <c r="C280" s="131"/>
      <c r="N280" s="16"/>
    </row>
    <row r="281" spans="3:14" s="1" customFormat="1" thickTop="1" thickBot="1" x14ac:dyDescent="0.35">
      <c r="C281" s="131"/>
      <c r="N281" s="16"/>
    </row>
    <row r="282" spans="3:14" s="1" customFormat="1" thickTop="1" thickBot="1" x14ac:dyDescent="0.35">
      <c r="C282" s="131"/>
      <c r="N282" s="16"/>
    </row>
    <row r="283" spans="3:14" s="1" customFormat="1" thickTop="1" thickBot="1" x14ac:dyDescent="0.35">
      <c r="C283" s="131"/>
      <c r="N283" s="16"/>
    </row>
    <row r="284" spans="3:14" s="1" customFormat="1" thickTop="1" thickBot="1" x14ac:dyDescent="0.35">
      <c r="C284" s="131"/>
      <c r="N284" s="16"/>
    </row>
    <row r="285" spans="3:14" s="1" customFormat="1" thickTop="1" thickBot="1" x14ac:dyDescent="0.35">
      <c r="C285" s="131"/>
      <c r="N285" s="16"/>
    </row>
    <row r="286" spans="3:14" s="1" customFormat="1" thickTop="1" thickBot="1" x14ac:dyDescent="0.35">
      <c r="C286" s="131"/>
      <c r="N286" s="16"/>
    </row>
    <row r="287" spans="3:14" s="1" customFormat="1" thickTop="1" thickBot="1" x14ac:dyDescent="0.35">
      <c r="C287" s="131"/>
      <c r="N287" s="16"/>
    </row>
    <row r="288" spans="3:14" s="1" customFormat="1" thickTop="1" thickBot="1" x14ac:dyDescent="0.35">
      <c r="C288" s="131"/>
      <c r="N288" s="16"/>
    </row>
    <row r="289" spans="3:14" s="1" customFormat="1" thickTop="1" thickBot="1" x14ac:dyDescent="0.35">
      <c r="C289" s="131"/>
      <c r="N289" s="16"/>
    </row>
    <row r="290" spans="3:14" s="1" customFormat="1" thickTop="1" thickBot="1" x14ac:dyDescent="0.35">
      <c r="C290" s="131"/>
      <c r="N290" s="16"/>
    </row>
  </sheetData>
  <conditionalFormatting sqref="F18:N18">
    <cfRule type="colorScale" priority="3">
      <colorScale>
        <cfvo type="num" val="-1"/>
        <cfvo type="num" val="1"/>
        <color rgb="FFFF0000"/>
        <color rgb="FF00B050"/>
      </colorScale>
    </cfRule>
  </conditionalFormatting>
  <conditionalFormatting sqref="L18:M19">
    <cfRule type="colorScale" priority="2">
      <colorScale>
        <cfvo type="min"/>
        <cfvo type="max"/>
        <color theme="0"/>
        <color rgb="FFFFEF9C"/>
      </colorScale>
    </cfRule>
  </conditionalFormatting>
  <conditionalFormatting sqref="E18:L18">
    <cfRule type="cellIs" dxfId="0" priority="1" operator="lessThan">
      <formula>0</formula>
    </cfRule>
  </conditionalFormatting>
  <pageMargins left="0.7" right="0.7" top="0.75" bottom="0.75" header="0.3" footer="0.3"/>
  <pageSetup scale="7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Chiappetta, Michelle</dc:creator>
  <cp:lastModifiedBy>Nowak, Valerie</cp:lastModifiedBy>
  <cp:lastPrinted>2022-02-07T20:58:44Z</cp:lastPrinted>
  <dcterms:created xsi:type="dcterms:W3CDTF">2022-01-29T18:02:25Z</dcterms:created>
  <dcterms:modified xsi:type="dcterms:W3CDTF">2022-02-14T15:25:43Z</dcterms:modified>
</cp:coreProperties>
</file>